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ate1904="1" defaultThemeVersion="124226"/>
  <bookViews>
    <workbookView xWindow="240" yWindow="120" windowWidth="22860" windowHeight="12405" firstSheet="2" activeTab="7"/>
  </bookViews>
  <sheets>
    <sheet name="sample 2 - no desmut" sheetId="1" r:id="rId1"/>
    <sheet name="Sheet2" sheetId="2" r:id="rId2"/>
    <sheet name="Sheet3" sheetId="3" r:id="rId3"/>
    <sheet name="survey scan quantification" sheetId="4" r:id="rId4"/>
    <sheet name="sample 3 survey scan quant" sheetId="5" r:id="rId5"/>
    <sheet name="modified Auger parameter" sheetId="6" r:id="rId6"/>
    <sheet name="sample 3 detailed scans" sheetId="7" r:id="rId7"/>
    <sheet name="sample 2 quantification" sheetId="8" r:id="rId8"/>
  </sheets>
  <definedNames>
    <definedName name="_xlnm._FilterDatabase" localSheetId="1" hidden="1">Sheet2!$AS$4:$AY$124</definedName>
    <definedName name="_xlnm._FilterDatabase" localSheetId="3" hidden="1">'survey scan quantification'!$AJ$5:$AP$197</definedName>
    <definedName name="Al_dp_3bdp.dset" localSheetId="1">Sheet2!#REF!</definedName>
    <definedName name="Zn_concentrations_3b.dset" localSheetId="1">Sheet2!$FG$6:$FN$41</definedName>
  </definedNames>
  <calcPr calcId="145621"/>
</workbook>
</file>

<file path=xl/calcChain.xml><?xml version="1.0" encoding="utf-8"?>
<calcChain xmlns="http://schemas.openxmlformats.org/spreadsheetml/2006/main">
  <c r="AD10" i="8" l="1"/>
  <c r="AD11" i="8"/>
  <c r="AD12" i="8"/>
  <c r="AD13" i="8"/>
  <c r="AD14" i="8"/>
  <c r="AD15" i="8"/>
  <c r="AD16" i="8"/>
  <c r="AD17" i="8"/>
  <c r="AD18" i="8"/>
  <c r="AD19" i="8"/>
  <c r="AD20" i="8"/>
  <c r="AD21" i="8"/>
  <c r="AD22" i="8"/>
  <c r="AD23" i="8"/>
  <c r="AD24" i="8"/>
  <c r="AD25" i="8"/>
  <c r="AD26" i="8"/>
  <c r="AD27" i="8"/>
  <c r="AD28" i="8"/>
  <c r="AD29" i="8"/>
  <c r="AD30" i="8"/>
  <c r="AD31" i="8"/>
  <c r="AD32" i="8"/>
  <c r="AA10" i="8"/>
  <c r="AA11" i="8"/>
  <c r="AA12" i="8"/>
  <c r="AA13" i="8"/>
  <c r="AA14" i="8"/>
  <c r="AA15" i="8"/>
  <c r="AA16" i="8"/>
  <c r="AA17" i="8"/>
  <c r="AA18" i="8"/>
  <c r="AA19" i="8"/>
  <c r="AA20" i="8"/>
  <c r="AA21" i="8"/>
  <c r="AA22" i="8"/>
  <c r="AA23" i="8"/>
  <c r="AA24" i="8"/>
  <c r="AA25" i="8"/>
  <c r="AA26" i="8"/>
  <c r="AA27" i="8"/>
  <c r="AA28" i="8"/>
  <c r="AA29" i="8"/>
  <c r="AA30" i="8"/>
  <c r="AA31" i="8"/>
  <c r="AA32" i="8"/>
  <c r="AD9" i="8"/>
  <c r="AA9" i="8"/>
  <c r="Y10" i="8"/>
  <c r="Z10" i="8"/>
  <c r="AB10" i="8"/>
  <c r="AC10" i="8"/>
  <c r="AE10" i="8"/>
  <c r="Y11" i="8"/>
  <c r="Z11" i="8"/>
  <c r="AB11" i="8"/>
  <c r="AC11" i="8"/>
  <c r="AE11" i="8"/>
  <c r="Y12" i="8"/>
  <c r="Z12" i="8"/>
  <c r="AB12" i="8"/>
  <c r="AC12" i="8"/>
  <c r="AE12" i="8"/>
  <c r="Y13" i="8"/>
  <c r="Z13" i="8"/>
  <c r="AB13" i="8"/>
  <c r="AC13" i="8"/>
  <c r="AE13" i="8"/>
  <c r="Y14" i="8"/>
  <c r="Z14" i="8"/>
  <c r="AB14" i="8"/>
  <c r="AC14" i="8"/>
  <c r="AE14" i="8"/>
  <c r="Y15" i="8"/>
  <c r="Z15" i="8"/>
  <c r="AB15" i="8"/>
  <c r="AC15" i="8"/>
  <c r="AE15" i="8"/>
  <c r="Y16" i="8"/>
  <c r="Z16" i="8"/>
  <c r="AB16" i="8"/>
  <c r="AC16" i="8"/>
  <c r="AE16" i="8"/>
  <c r="Y17" i="8"/>
  <c r="Z17" i="8"/>
  <c r="AB17" i="8"/>
  <c r="AC17" i="8"/>
  <c r="AE17" i="8"/>
  <c r="Y18" i="8"/>
  <c r="Z18" i="8"/>
  <c r="AB18" i="8"/>
  <c r="AC18" i="8"/>
  <c r="AE18" i="8"/>
  <c r="Y19" i="8"/>
  <c r="Z19" i="8"/>
  <c r="AB19" i="8"/>
  <c r="AC19" i="8"/>
  <c r="AE19" i="8"/>
  <c r="Y20" i="8"/>
  <c r="Z20" i="8"/>
  <c r="AB20" i="8"/>
  <c r="AC20" i="8"/>
  <c r="AE20" i="8"/>
  <c r="Y21" i="8"/>
  <c r="Z21" i="8"/>
  <c r="AB21" i="8"/>
  <c r="AC21" i="8"/>
  <c r="AE21" i="8"/>
  <c r="Y22" i="8"/>
  <c r="Z22" i="8"/>
  <c r="AB22" i="8"/>
  <c r="AC22" i="8"/>
  <c r="AE22" i="8"/>
  <c r="Y23" i="8"/>
  <c r="Z23" i="8"/>
  <c r="AB23" i="8"/>
  <c r="AC23" i="8"/>
  <c r="AE23" i="8"/>
  <c r="Y24" i="8"/>
  <c r="Z24" i="8"/>
  <c r="AB24" i="8"/>
  <c r="AC24" i="8"/>
  <c r="AE24" i="8"/>
  <c r="Y25" i="8"/>
  <c r="Z25" i="8"/>
  <c r="AB25" i="8"/>
  <c r="AC25" i="8"/>
  <c r="AE25" i="8"/>
  <c r="Y26" i="8"/>
  <c r="Z26" i="8"/>
  <c r="AB26" i="8"/>
  <c r="AC26" i="8"/>
  <c r="AE26" i="8"/>
  <c r="Y27" i="8"/>
  <c r="Z27" i="8"/>
  <c r="AB27" i="8"/>
  <c r="AC27" i="8"/>
  <c r="AE27" i="8"/>
  <c r="Y28" i="8"/>
  <c r="Z28" i="8"/>
  <c r="AB28" i="8"/>
  <c r="AC28" i="8"/>
  <c r="AE28" i="8"/>
  <c r="Y29" i="8"/>
  <c r="Z29" i="8"/>
  <c r="AB29" i="8"/>
  <c r="AC29" i="8"/>
  <c r="AE29" i="8"/>
  <c r="Y30" i="8"/>
  <c r="Z30" i="8"/>
  <c r="AB30" i="8"/>
  <c r="AC30" i="8"/>
  <c r="AE30" i="8"/>
  <c r="Y31" i="8"/>
  <c r="Z31" i="8"/>
  <c r="AB31" i="8"/>
  <c r="AC31" i="8"/>
  <c r="AE31" i="8"/>
  <c r="Y32" i="8"/>
  <c r="Z32" i="8"/>
  <c r="AB32" i="8"/>
  <c r="AC32" i="8"/>
  <c r="AE32" i="8"/>
  <c r="AE9" i="8"/>
  <c r="AC9" i="8"/>
  <c r="AB9" i="8"/>
  <c r="Z9" i="8"/>
  <c r="Y9" i="8"/>
  <c r="DB11" i="6"/>
  <c r="DC11" i="6"/>
  <c r="DD11" i="6"/>
  <c r="DE11" i="6"/>
  <c r="DF11" i="6" s="1"/>
  <c r="DG11" i="6"/>
  <c r="DB12" i="6"/>
  <c r="DC12" i="6"/>
  <c r="DD12" i="6"/>
  <c r="DE12" i="6"/>
  <c r="DG12" i="6"/>
  <c r="DB13" i="6"/>
  <c r="DC13" i="6"/>
  <c r="DD13" i="6"/>
  <c r="DE13" i="6"/>
  <c r="DG13" i="6"/>
  <c r="DB14" i="6"/>
  <c r="DC14" i="6"/>
  <c r="DD14" i="6"/>
  <c r="DE14" i="6"/>
  <c r="DG14" i="6"/>
  <c r="DB15" i="6"/>
  <c r="DC15" i="6"/>
  <c r="DD15" i="6"/>
  <c r="DE15" i="6"/>
  <c r="DG15" i="6"/>
  <c r="DB16" i="6"/>
  <c r="DC16" i="6"/>
  <c r="DD16" i="6"/>
  <c r="DE16" i="6"/>
  <c r="DG16" i="6"/>
  <c r="DB17" i="6"/>
  <c r="DC17" i="6"/>
  <c r="DD17" i="6"/>
  <c r="DE17" i="6"/>
  <c r="DF17" i="6" s="1"/>
  <c r="DG17" i="6"/>
  <c r="DB18" i="6"/>
  <c r="DC18" i="6"/>
  <c r="DD18" i="6"/>
  <c r="DE18" i="6"/>
  <c r="DG18" i="6"/>
  <c r="DB19" i="6"/>
  <c r="DC19" i="6"/>
  <c r="DD19" i="6"/>
  <c r="DE19" i="6"/>
  <c r="DF19" i="6" s="1"/>
  <c r="DG19" i="6"/>
  <c r="DB20" i="6"/>
  <c r="DC20" i="6"/>
  <c r="DD20" i="6"/>
  <c r="DE20" i="6"/>
  <c r="DG20" i="6"/>
  <c r="DG10" i="6"/>
  <c r="DD10" i="6"/>
  <c r="DE10" i="6"/>
  <c r="DC10" i="6"/>
  <c r="DB10" i="6"/>
  <c r="BU12" i="6"/>
  <c r="BT12" i="6"/>
  <c r="BT13" i="6"/>
  <c r="BT10" i="6"/>
  <c r="BU10" i="6"/>
  <c r="BT11" i="6"/>
  <c r="BU11" i="6"/>
  <c r="BU13" i="6"/>
  <c r="BT14" i="6"/>
  <c r="BU14" i="6"/>
  <c r="BT15" i="6"/>
  <c r="BU15" i="6"/>
  <c r="BT16" i="6"/>
  <c r="BU16" i="6"/>
  <c r="BT17" i="6"/>
  <c r="BU17" i="6"/>
  <c r="BT18" i="6"/>
  <c r="BU18" i="6"/>
  <c r="BT19" i="6"/>
  <c r="BU19" i="6"/>
  <c r="BU9" i="6"/>
  <c r="BT9" i="6"/>
  <c r="Z16" i="7"/>
  <c r="Y16" i="7"/>
  <c r="M8" i="5"/>
  <c r="N8" i="5"/>
  <c r="O8" i="5"/>
  <c r="P8" i="5"/>
  <c r="M9" i="5"/>
  <c r="N9" i="5"/>
  <c r="O9" i="5"/>
  <c r="P9" i="5"/>
  <c r="M10" i="5"/>
  <c r="N10" i="5"/>
  <c r="O10" i="5"/>
  <c r="P10" i="5"/>
  <c r="M11" i="5"/>
  <c r="N11" i="5"/>
  <c r="O11" i="5"/>
  <c r="P11" i="5"/>
  <c r="M12" i="5"/>
  <c r="N12" i="5"/>
  <c r="O12" i="5"/>
  <c r="P12" i="5"/>
  <c r="M13" i="5"/>
  <c r="N13" i="5"/>
  <c r="O13" i="5"/>
  <c r="P13" i="5"/>
  <c r="M14" i="5"/>
  <c r="N14" i="5"/>
  <c r="O14" i="5"/>
  <c r="P14" i="5"/>
  <c r="M15" i="5"/>
  <c r="N15" i="5"/>
  <c r="O15" i="5"/>
  <c r="P15" i="5"/>
  <c r="M16" i="5"/>
  <c r="N16" i="5"/>
  <c r="O16" i="5"/>
  <c r="P16" i="5"/>
  <c r="M17" i="5"/>
  <c r="N17" i="5"/>
  <c r="O17" i="5"/>
  <c r="P17" i="5"/>
  <c r="P7" i="5"/>
  <c r="N7" i="5"/>
  <c r="O7" i="5"/>
  <c r="M7" i="5"/>
  <c r="HK38" i="2"/>
  <c r="HL38" i="2"/>
  <c r="HJ40" i="2"/>
  <c r="HJ41" i="2"/>
  <c r="HJ42" i="2"/>
  <c r="HJ43" i="2"/>
  <c r="HJ44" i="2"/>
  <c r="HJ45" i="2"/>
  <c r="HJ46" i="2"/>
  <c r="HJ47" i="2"/>
  <c r="HJ48" i="2"/>
  <c r="HJ49" i="2"/>
  <c r="HJ50" i="2"/>
  <c r="HJ51" i="2"/>
  <c r="HJ52" i="2"/>
  <c r="HJ53" i="2"/>
  <c r="HJ54" i="2"/>
  <c r="HJ55" i="2"/>
  <c r="HJ56" i="2"/>
  <c r="HJ57" i="2"/>
  <c r="HJ58" i="2"/>
  <c r="HJ59" i="2"/>
  <c r="HJ60" i="2"/>
  <c r="HJ61" i="2"/>
  <c r="HJ62" i="2"/>
  <c r="HJ39" i="2"/>
  <c r="HI39" i="2"/>
  <c r="HI40" i="2"/>
  <c r="HI41" i="2"/>
  <c r="HI42" i="2"/>
  <c r="HI43" i="2"/>
  <c r="HI44" i="2"/>
  <c r="HI45" i="2"/>
  <c r="HI46" i="2"/>
  <c r="HI47" i="2"/>
  <c r="HI48" i="2"/>
  <c r="HI49" i="2"/>
  <c r="HI50" i="2"/>
  <c r="HI51" i="2"/>
  <c r="HI52" i="2"/>
  <c r="HI53" i="2"/>
  <c r="HI54" i="2"/>
  <c r="HI55" i="2"/>
  <c r="HI56" i="2"/>
  <c r="HI57" i="2"/>
  <c r="HI58" i="2"/>
  <c r="HI59" i="2"/>
  <c r="HI60" i="2"/>
  <c r="HI61" i="2"/>
  <c r="HI62" i="2"/>
  <c r="HT53" i="2"/>
  <c r="HL53" i="2" s="1"/>
  <c r="HS39" i="2"/>
  <c r="HK39" i="2" s="1"/>
  <c r="HT62" i="2"/>
  <c r="HL62" i="2" s="1"/>
  <c r="HS62" i="2"/>
  <c r="HK62" i="2" s="1"/>
  <c r="HT61" i="2"/>
  <c r="HL61" i="2" s="1"/>
  <c r="HS61" i="2"/>
  <c r="HK61" i="2" s="1"/>
  <c r="HT60" i="2"/>
  <c r="HL60" i="2" s="1"/>
  <c r="HS60" i="2"/>
  <c r="HK60" i="2" s="1"/>
  <c r="HT59" i="2"/>
  <c r="HL59" i="2" s="1"/>
  <c r="HS59" i="2"/>
  <c r="HK59" i="2" s="1"/>
  <c r="HT58" i="2"/>
  <c r="HL58" i="2" s="1"/>
  <c r="HS58" i="2"/>
  <c r="HK58" i="2" s="1"/>
  <c r="HT57" i="2"/>
  <c r="HL57" i="2" s="1"/>
  <c r="HS57" i="2"/>
  <c r="HK57" i="2" s="1"/>
  <c r="HT56" i="2"/>
  <c r="HL56" i="2" s="1"/>
  <c r="HS56" i="2"/>
  <c r="HK56" i="2" s="1"/>
  <c r="HT55" i="2"/>
  <c r="HL55" i="2" s="1"/>
  <c r="HS55" i="2"/>
  <c r="HK55" i="2" s="1"/>
  <c r="HT54" i="2"/>
  <c r="HL54" i="2" s="1"/>
  <c r="HS54" i="2"/>
  <c r="HK54" i="2" s="1"/>
  <c r="HS53" i="2"/>
  <c r="HK53" i="2" s="1"/>
  <c r="HT52" i="2"/>
  <c r="HL52" i="2" s="1"/>
  <c r="HS52" i="2"/>
  <c r="HK52" i="2" s="1"/>
  <c r="HT51" i="2"/>
  <c r="HL51" i="2" s="1"/>
  <c r="HS51" i="2"/>
  <c r="HK51" i="2" s="1"/>
  <c r="HT50" i="2"/>
  <c r="HL50" i="2" s="1"/>
  <c r="HS50" i="2"/>
  <c r="HK50" i="2" s="1"/>
  <c r="HT49" i="2"/>
  <c r="HL49" i="2" s="1"/>
  <c r="HS49" i="2"/>
  <c r="HK49" i="2" s="1"/>
  <c r="HT48" i="2"/>
  <c r="HL48" i="2" s="1"/>
  <c r="HS48" i="2"/>
  <c r="HK48" i="2" s="1"/>
  <c r="HT47" i="2"/>
  <c r="HL47" i="2" s="1"/>
  <c r="HS47" i="2"/>
  <c r="HK47" i="2" s="1"/>
  <c r="HT46" i="2"/>
  <c r="HL46" i="2" s="1"/>
  <c r="HS46" i="2"/>
  <c r="HK46" i="2" s="1"/>
  <c r="HT45" i="2"/>
  <c r="HL45" i="2" s="1"/>
  <c r="HS45" i="2"/>
  <c r="HK45" i="2" s="1"/>
  <c r="HT44" i="2"/>
  <c r="HL44" i="2" s="1"/>
  <c r="HS44" i="2"/>
  <c r="HK44" i="2" s="1"/>
  <c r="HT43" i="2"/>
  <c r="HL43" i="2" s="1"/>
  <c r="HS43" i="2"/>
  <c r="HK43" i="2" s="1"/>
  <c r="HT42" i="2"/>
  <c r="HL42" i="2" s="1"/>
  <c r="HS42" i="2"/>
  <c r="HK42" i="2" s="1"/>
  <c r="HT41" i="2"/>
  <c r="HL41" i="2" s="1"/>
  <c r="HS41" i="2"/>
  <c r="HK41" i="2" s="1"/>
  <c r="HT40" i="2"/>
  <c r="HL40" i="2" s="1"/>
  <c r="HS40" i="2"/>
  <c r="HK40" i="2" s="1"/>
  <c r="HT39" i="2"/>
  <c r="HL39" i="2" s="1"/>
  <c r="ID31" i="2"/>
  <c r="IC31" i="2"/>
  <c r="ID30" i="2"/>
  <c r="IC30" i="2"/>
  <c r="ID29" i="2"/>
  <c r="IC29" i="2"/>
  <c r="ID28" i="2"/>
  <c r="IC28" i="2"/>
  <c r="ID27" i="2"/>
  <c r="IC27" i="2"/>
  <c r="ID26" i="2"/>
  <c r="IC26" i="2"/>
  <c r="ID25" i="2"/>
  <c r="IC25" i="2"/>
  <c r="ID24" i="2"/>
  <c r="IC24" i="2"/>
  <c r="ID23" i="2"/>
  <c r="IC23" i="2"/>
  <c r="ID22" i="2"/>
  <c r="IC22" i="2"/>
  <c r="ID21" i="2"/>
  <c r="IC21" i="2"/>
  <c r="ID20" i="2"/>
  <c r="IC20" i="2"/>
  <c r="ID19" i="2"/>
  <c r="IC19" i="2"/>
  <c r="ID18" i="2"/>
  <c r="IC18" i="2"/>
  <c r="ID17" i="2"/>
  <c r="IC17" i="2"/>
  <c r="ID16" i="2"/>
  <c r="IC16" i="2"/>
  <c r="ID15" i="2"/>
  <c r="IC15" i="2"/>
  <c r="ID14" i="2"/>
  <c r="IC14" i="2"/>
  <c r="ID13" i="2"/>
  <c r="IC13" i="2"/>
  <c r="ID12" i="2"/>
  <c r="IC12" i="2"/>
  <c r="ID11" i="2"/>
  <c r="IC11" i="2"/>
  <c r="ID10" i="2"/>
  <c r="IC10" i="2"/>
  <c r="ID9" i="2"/>
  <c r="IC9" i="2"/>
  <c r="HP8" i="2"/>
  <c r="HP9" i="2"/>
  <c r="HP10" i="2"/>
  <c r="HP11" i="2"/>
  <c r="HP12" i="2"/>
  <c r="HP13" i="2"/>
  <c r="HP14" i="2"/>
  <c r="HP15" i="2"/>
  <c r="HP16" i="2"/>
  <c r="HP17" i="2"/>
  <c r="HP18" i="2"/>
  <c r="HP19" i="2"/>
  <c r="HP20" i="2"/>
  <c r="HP21" i="2"/>
  <c r="HP22" i="2"/>
  <c r="HP23" i="2"/>
  <c r="HP24" i="2"/>
  <c r="HP25" i="2"/>
  <c r="HP26" i="2"/>
  <c r="HP27" i="2"/>
  <c r="HP28" i="2"/>
  <c r="HP29" i="2"/>
  <c r="HP30" i="2"/>
  <c r="HP31" i="2"/>
  <c r="HO10" i="2"/>
  <c r="HO9" i="2"/>
  <c r="HO11" i="2"/>
  <c r="HO12" i="2"/>
  <c r="HO13" i="2"/>
  <c r="HO14" i="2"/>
  <c r="HO15" i="2"/>
  <c r="HO16" i="2"/>
  <c r="HO17" i="2"/>
  <c r="HO18" i="2"/>
  <c r="HO19" i="2"/>
  <c r="HO20" i="2"/>
  <c r="HO21" i="2"/>
  <c r="HO22" i="2"/>
  <c r="HO23" i="2"/>
  <c r="HO24" i="2"/>
  <c r="HO25" i="2"/>
  <c r="HO26" i="2"/>
  <c r="HO27" i="2"/>
  <c r="HO28" i="2"/>
  <c r="HO29" i="2"/>
  <c r="HO30" i="2"/>
  <c r="HO31" i="2"/>
  <c r="ID8" i="2"/>
  <c r="IC8" i="2"/>
  <c r="HO8" i="2"/>
  <c r="BA201" i="4"/>
  <c r="BA202" i="4"/>
  <c r="BA203" i="4"/>
  <c r="BA204" i="4"/>
  <c r="BA205" i="4"/>
  <c r="BA206" i="4"/>
  <c r="BA207" i="4"/>
  <c r="BA208" i="4"/>
  <c r="BA209" i="4"/>
  <c r="BA210" i="4"/>
  <c r="BA211" i="4"/>
  <c r="BA212" i="4"/>
  <c r="BA213" i="4"/>
  <c r="BA214" i="4"/>
  <c r="BA215" i="4"/>
  <c r="BA216" i="4"/>
  <c r="BA217" i="4"/>
  <c r="BA218" i="4"/>
  <c r="BA219" i="4"/>
  <c r="BA220" i="4"/>
  <c r="BA221" i="4"/>
  <c r="BA222" i="4"/>
  <c r="BA223" i="4"/>
  <c r="BA200" i="4"/>
  <c r="AY201" i="4"/>
  <c r="AY202" i="4"/>
  <c r="AY203" i="4"/>
  <c r="AY204" i="4"/>
  <c r="AY205" i="4"/>
  <c r="AY206" i="4"/>
  <c r="AY207" i="4"/>
  <c r="AY208" i="4"/>
  <c r="AY209" i="4"/>
  <c r="AY210" i="4"/>
  <c r="AY211" i="4"/>
  <c r="AY212" i="4"/>
  <c r="AY213" i="4"/>
  <c r="AY214" i="4"/>
  <c r="AY215" i="4"/>
  <c r="AY216" i="4"/>
  <c r="AY217" i="4"/>
  <c r="AY218" i="4"/>
  <c r="AY219" i="4"/>
  <c r="AY220" i="4"/>
  <c r="AY221" i="4"/>
  <c r="AY222" i="4"/>
  <c r="AY223" i="4"/>
  <c r="AY200" i="4"/>
  <c r="AW201" i="4"/>
  <c r="AW202" i="4"/>
  <c r="AW203" i="4"/>
  <c r="AW204" i="4"/>
  <c r="AW205" i="4"/>
  <c r="AW206" i="4"/>
  <c r="AW207" i="4"/>
  <c r="AW208" i="4"/>
  <c r="AW209" i="4"/>
  <c r="AW210" i="4"/>
  <c r="AW211" i="4"/>
  <c r="AW212" i="4"/>
  <c r="AW213" i="4"/>
  <c r="AW214" i="4"/>
  <c r="AW215" i="4"/>
  <c r="AW216" i="4"/>
  <c r="AW217" i="4"/>
  <c r="AW218" i="4"/>
  <c r="AW219" i="4"/>
  <c r="AW220" i="4"/>
  <c r="AW221" i="4"/>
  <c r="AW222" i="4"/>
  <c r="AW223" i="4"/>
  <c r="AW200" i="4"/>
  <c r="AD9" i="4"/>
  <c r="AE9" i="4"/>
  <c r="AF9" i="4"/>
  <c r="AG9" i="4"/>
  <c r="L11" i="4"/>
  <c r="AD11" i="4" s="1"/>
  <c r="M11" i="4"/>
  <c r="AE11" i="4" s="1"/>
  <c r="N11" i="4"/>
  <c r="AF11" i="4" s="1"/>
  <c r="O11" i="4"/>
  <c r="AG11" i="4" s="1"/>
  <c r="L12" i="4"/>
  <c r="AD12" i="4" s="1"/>
  <c r="M12" i="4"/>
  <c r="AE12" i="4" s="1"/>
  <c r="N12" i="4"/>
  <c r="AF12" i="4" s="1"/>
  <c r="O12" i="4"/>
  <c r="AG12" i="4" s="1"/>
  <c r="L13" i="4"/>
  <c r="AD13" i="4" s="1"/>
  <c r="M13" i="4"/>
  <c r="AE13" i="4" s="1"/>
  <c r="N13" i="4"/>
  <c r="AF13" i="4" s="1"/>
  <c r="O13" i="4"/>
  <c r="AG13" i="4" s="1"/>
  <c r="L14" i="4"/>
  <c r="AD14" i="4" s="1"/>
  <c r="M14" i="4"/>
  <c r="AE14" i="4" s="1"/>
  <c r="N14" i="4"/>
  <c r="AF14" i="4" s="1"/>
  <c r="O14" i="4"/>
  <c r="AG14" i="4" s="1"/>
  <c r="L15" i="4"/>
  <c r="AD15" i="4" s="1"/>
  <c r="M15" i="4"/>
  <c r="AE15" i="4" s="1"/>
  <c r="N15" i="4"/>
  <c r="AF15" i="4" s="1"/>
  <c r="O15" i="4"/>
  <c r="AG15" i="4" s="1"/>
  <c r="L16" i="4"/>
  <c r="AD16" i="4" s="1"/>
  <c r="M16" i="4"/>
  <c r="AE16" i="4" s="1"/>
  <c r="N16" i="4"/>
  <c r="AF16" i="4" s="1"/>
  <c r="O16" i="4"/>
  <c r="AG16" i="4" s="1"/>
  <c r="L17" i="4"/>
  <c r="AD17" i="4" s="1"/>
  <c r="M17" i="4"/>
  <c r="AE17" i="4" s="1"/>
  <c r="N17" i="4"/>
  <c r="AF17" i="4" s="1"/>
  <c r="O17" i="4"/>
  <c r="AG17" i="4" s="1"/>
  <c r="L18" i="4"/>
  <c r="AD18" i="4" s="1"/>
  <c r="M18" i="4"/>
  <c r="AE18" i="4" s="1"/>
  <c r="N18" i="4"/>
  <c r="AF18" i="4" s="1"/>
  <c r="O18" i="4"/>
  <c r="AG18" i="4" s="1"/>
  <c r="L19" i="4"/>
  <c r="AD19" i="4" s="1"/>
  <c r="M19" i="4"/>
  <c r="AE19" i="4" s="1"/>
  <c r="N19" i="4"/>
  <c r="AF19" i="4" s="1"/>
  <c r="O19" i="4"/>
  <c r="AG19" i="4" s="1"/>
  <c r="L20" i="4"/>
  <c r="AD20" i="4" s="1"/>
  <c r="M20" i="4"/>
  <c r="AE20" i="4" s="1"/>
  <c r="N20" i="4"/>
  <c r="AF20" i="4" s="1"/>
  <c r="O20" i="4"/>
  <c r="AG20" i="4" s="1"/>
  <c r="L21" i="4"/>
  <c r="AD21" i="4" s="1"/>
  <c r="M21" i="4"/>
  <c r="AE21" i="4" s="1"/>
  <c r="N21" i="4"/>
  <c r="AF21" i="4" s="1"/>
  <c r="O21" i="4"/>
  <c r="AG21" i="4" s="1"/>
  <c r="L22" i="4"/>
  <c r="AD22" i="4" s="1"/>
  <c r="M22" i="4"/>
  <c r="AE22" i="4" s="1"/>
  <c r="N22" i="4"/>
  <c r="AF22" i="4" s="1"/>
  <c r="O22" i="4"/>
  <c r="AG22" i="4" s="1"/>
  <c r="L23" i="4"/>
  <c r="AD23" i="4" s="1"/>
  <c r="M23" i="4"/>
  <c r="AE23" i="4" s="1"/>
  <c r="N23" i="4"/>
  <c r="AF23" i="4" s="1"/>
  <c r="O23" i="4"/>
  <c r="AG23" i="4" s="1"/>
  <c r="L24" i="4"/>
  <c r="AD24" i="4" s="1"/>
  <c r="M24" i="4"/>
  <c r="AE24" i="4" s="1"/>
  <c r="N24" i="4"/>
  <c r="AF24" i="4" s="1"/>
  <c r="O24" i="4"/>
  <c r="AG24" i="4" s="1"/>
  <c r="L25" i="4"/>
  <c r="AD25" i="4" s="1"/>
  <c r="M25" i="4"/>
  <c r="AE25" i="4" s="1"/>
  <c r="N25" i="4"/>
  <c r="AF25" i="4" s="1"/>
  <c r="O25" i="4"/>
  <c r="AG25" i="4" s="1"/>
  <c r="L26" i="4"/>
  <c r="AD26" i="4" s="1"/>
  <c r="M26" i="4"/>
  <c r="AE26" i="4" s="1"/>
  <c r="N26" i="4"/>
  <c r="AF26" i="4" s="1"/>
  <c r="O26" i="4"/>
  <c r="AG26" i="4" s="1"/>
  <c r="L27" i="4"/>
  <c r="AD27" i="4" s="1"/>
  <c r="M27" i="4"/>
  <c r="AE27" i="4" s="1"/>
  <c r="N27" i="4"/>
  <c r="AF27" i="4" s="1"/>
  <c r="O27" i="4"/>
  <c r="AG27" i="4" s="1"/>
  <c r="L28" i="4"/>
  <c r="AD28" i="4" s="1"/>
  <c r="M28" i="4"/>
  <c r="AE28" i="4" s="1"/>
  <c r="N28" i="4"/>
  <c r="AF28" i="4" s="1"/>
  <c r="O28" i="4"/>
  <c r="AG28" i="4" s="1"/>
  <c r="L29" i="4"/>
  <c r="AD29" i="4" s="1"/>
  <c r="M29" i="4"/>
  <c r="AE29" i="4" s="1"/>
  <c r="N29" i="4"/>
  <c r="AF29" i="4" s="1"/>
  <c r="O29" i="4"/>
  <c r="AG29" i="4" s="1"/>
  <c r="L30" i="4"/>
  <c r="AD30" i="4" s="1"/>
  <c r="M30" i="4"/>
  <c r="AE30" i="4" s="1"/>
  <c r="N30" i="4"/>
  <c r="AF30" i="4" s="1"/>
  <c r="O30" i="4"/>
  <c r="AG30" i="4" s="1"/>
  <c r="L31" i="4"/>
  <c r="AD31" i="4" s="1"/>
  <c r="M31" i="4"/>
  <c r="AE31" i="4" s="1"/>
  <c r="N31" i="4"/>
  <c r="AF31" i="4" s="1"/>
  <c r="O31" i="4"/>
  <c r="AG31" i="4" s="1"/>
  <c r="L32" i="4"/>
  <c r="AD32" i="4" s="1"/>
  <c r="M32" i="4"/>
  <c r="AE32" i="4" s="1"/>
  <c r="N32" i="4"/>
  <c r="AF32" i="4" s="1"/>
  <c r="O32" i="4"/>
  <c r="AG32" i="4" s="1"/>
  <c r="L33" i="4"/>
  <c r="AD33" i="4" s="1"/>
  <c r="M33" i="4"/>
  <c r="AE33" i="4" s="1"/>
  <c r="N33" i="4"/>
  <c r="AF33" i="4" s="1"/>
  <c r="O33" i="4"/>
  <c r="AG33" i="4" s="1"/>
  <c r="O10" i="4"/>
  <c r="AG10" i="4" s="1"/>
  <c r="N10" i="4"/>
  <c r="AF10" i="4" s="1"/>
  <c r="M10" i="4"/>
  <c r="AE10" i="4" s="1"/>
  <c r="L10" i="4"/>
  <c r="AD10" i="4" s="1"/>
  <c r="DF15" i="6" l="1"/>
  <c r="DF20" i="6"/>
  <c r="DF14" i="6"/>
  <c r="DF10" i="6"/>
  <c r="DF13" i="6"/>
  <c r="DF18" i="6"/>
  <c r="DF16" i="6"/>
  <c r="DF12" i="6"/>
  <c r="GW10" i="2"/>
  <c r="GL10" i="2"/>
  <c r="GU10" i="2" s="1"/>
  <c r="GV10" i="2" s="1"/>
  <c r="GM11" i="2"/>
  <c r="GM10" i="2"/>
  <c r="GL11" i="2"/>
  <c r="GJ11" i="2"/>
  <c r="GI12" i="2"/>
  <c r="GL12" i="2" s="1"/>
  <c r="GW20" i="2"/>
  <c r="GX20" i="2" s="1"/>
  <c r="GW19" i="2"/>
  <c r="GX19" i="2" s="1"/>
  <c r="GW18" i="2"/>
  <c r="GX18" i="2" s="1"/>
  <c r="GW17" i="2"/>
  <c r="GX17" i="2" s="1"/>
  <c r="GW16" i="2"/>
  <c r="GX16" i="2" s="1"/>
  <c r="GW15" i="2"/>
  <c r="GX15" i="2" s="1"/>
  <c r="GW14" i="2"/>
  <c r="GX14" i="2" s="1"/>
  <c r="GW13" i="2"/>
  <c r="GX13" i="2" s="1"/>
  <c r="GW12" i="2"/>
  <c r="GX12" i="2" s="1"/>
  <c r="GW11" i="2"/>
  <c r="GX11" i="2" s="1"/>
  <c r="GU11" i="2"/>
  <c r="GV11" i="2" s="1"/>
  <c r="GX10" i="2"/>
  <c r="GJ10" i="2"/>
  <c r="GN9" i="2"/>
  <c r="GW9" i="2" s="1"/>
  <c r="GL9" i="2"/>
  <c r="GU9" i="2" s="1"/>
  <c r="DY8" i="2"/>
  <c r="DY10" i="2" s="1"/>
  <c r="EG8" i="2"/>
  <c r="EG10" i="2" s="1"/>
  <c r="EO8" i="2"/>
  <c r="EX8" i="2"/>
  <c r="FF8" i="2"/>
  <c r="FN8" i="2"/>
  <c r="DA34" i="2"/>
  <c r="DN8" i="2"/>
  <c r="DO8" i="2" s="1"/>
  <c r="DN9" i="2"/>
  <c r="DN10" i="2"/>
  <c r="DN11" i="2"/>
  <c r="DN12" i="2"/>
  <c r="DO12" i="2" s="1"/>
  <c r="DN13" i="2"/>
  <c r="DO13" i="2" s="1"/>
  <c r="DN14" i="2"/>
  <c r="DO14" i="2" s="1"/>
  <c r="DN15" i="2"/>
  <c r="DO15" i="2" s="1"/>
  <c r="DN16" i="2"/>
  <c r="DO16" i="2" s="1"/>
  <c r="DN17" i="2"/>
  <c r="DO17" i="2" s="1"/>
  <c r="DN18" i="2"/>
  <c r="DO18" i="2" s="1"/>
  <c r="DN19" i="2"/>
  <c r="DO19" i="2" s="1"/>
  <c r="DN20" i="2"/>
  <c r="DO20" i="2" s="1"/>
  <c r="DN21" i="2"/>
  <c r="DO21" i="2" s="1"/>
  <c r="DN22" i="2"/>
  <c r="DO22" i="2" s="1"/>
  <c r="DN23" i="2"/>
  <c r="DO23" i="2" s="1"/>
  <c r="DN24" i="2"/>
  <c r="DO24" i="2" s="1"/>
  <c r="DN25" i="2"/>
  <c r="DO25" i="2" s="1"/>
  <c r="DN26" i="2"/>
  <c r="DO26" i="2" s="1"/>
  <c r="DN27" i="2"/>
  <c r="DO27" i="2" s="1"/>
  <c r="DN28" i="2"/>
  <c r="DO28" i="2" s="1"/>
  <c r="DN29" i="2"/>
  <c r="DO29" i="2" s="1"/>
  <c r="DN30" i="2"/>
  <c r="DO30" i="2" s="1"/>
  <c r="DN31" i="2"/>
  <c r="DO31" i="2" s="1"/>
  <c r="DO11" i="2"/>
  <c r="DO10" i="2"/>
  <c r="DO9" i="2"/>
  <c r="DE7" i="2"/>
  <c r="DN7" i="2" s="1"/>
  <c r="DD8" i="2"/>
  <c r="DC8" i="2"/>
  <c r="DA8" i="2"/>
  <c r="AB52" i="2"/>
  <c r="AA52" i="2"/>
  <c r="Y52" i="2"/>
  <c r="DC7" i="2"/>
  <c r="DL7" i="2" s="1"/>
  <c r="CX7" i="2"/>
  <c r="CW7" i="2"/>
  <c r="CZ7" i="2"/>
  <c r="CY7" i="2"/>
  <c r="CU7" i="2"/>
  <c r="CV7" i="2"/>
  <c r="CT7" i="2"/>
  <c r="CS7" i="2"/>
  <c r="CQ8" i="2"/>
  <c r="CR8" i="2" s="1"/>
  <c r="BC8" i="2"/>
  <c r="BC9" i="2" s="1"/>
  <c r="BK9" i="2" s="1"/>
  <c r="X53" i="2"/>
  <c r="DA9" i="2" s="1"/>
  <c r="AA51" i="2"/>
  <c r="AH51" i="2" s="1"/>
  <c r="BI8" i="2"/>
  <c r="BI9" i="2"/>
  <c r="BI10" i="2"/>
  <c r="BI11" i="2"/>
  <c r="BI12" i="2"/>
  <c r="BI13" i="2"/>
  <c r="BI14" i="2"/>
  <c r="BI15" i="2"/>
  <c r="BI16" i="2"/>
  <c r="BI17" i="2"/>
  <c r="BI18" i="2"/>
  <c r="BI19" i="2"/>
  <c r="BI20" i="2"/>
  <c r="BI21" i="2"/>
  <c r="BI22" i="2"/>
  <c r="BI23" i="2"/>
  <c r="BI24" i="2"/>
  <c r="BI25" i="2"/>
  <c r="BI26" i="2"/>
  <c r="BI27" i="2"/>
  <c r="BI28" i="2"/>
  <c r="BI29" i="2"/>
  <c r="BI30" i="2"/>
  <c r="BI7" i="2"/>
  <c r="BH8" i="2"/>
  <c r="BH29" i="2"/>
  <c r="BH9" i="2"/>
  <c r="BH10" i="2"/>
  <c r="BH11" i="2"/>
  <c r="BH12" i="2"/>
  <c r="BH13" i="2"/>
  <c r="BH14" i="2"/>
  <c r="BH15" i="2"/>
  <c r="BH16" i="2"/>
  <c r="BH17" i="2"/>
  <c r="BH18" i="2"/>
  <c r="BH19" i="2"/>
  <c r="BH20" i="2"/>
  <c r="BH21" i="2"/>
  <c r="BH22" i="2"/>
  <c r="BH23" i="2"/>
  <c r="BH24" i="2"/>
  <c r="BH25" i="2"/>
  <c r="BH26" i="2"/>
  <c r="BH27" i="2"/>
  <c r="BH28" i="2"/>
  <c r="BH30" i="2"/>
  <c r="BH7" i="2"/>
  <c r="BF7" i="2"/>
  <c r="BK7" i="2"/>
  <c r="BJ7" i="2"/>
  <c r="H21" i="3"/>
  <c r="H20" i="3"/>
  <c r="BG9" i="2"/>
  <c r="BG8" i="2"/>
  <c r="BG7" i="2"/>
  <c r="BF9" i="2"/>
  <c r="BF8" i="2"/>
  <c r="GI13" i="2" l="1"/>
  <c r="GI14" i="2" s="1"/>
  <c r="GI15" i="2" s="1"/>
  <c r="GI16" i="2" s="1"/>
  <c r="GI17" i="2" s="1"/>
  <c r="GI18" i="2" s="1"/>
  <c r="GI19" i="2" s="1"/>
  <c r="GI20" i="2" s="1"/>
  <c r="GL20" i="2" s="1"/>
  <c r="GJ13" i="2"/>
  <c r="GL17" i="2"/>
  <c r="GL13" i="2"/>
  <c r="GM18" i="2"/>
  <c r="GM16" i="2"/>
  <c r="GM14" i="2"/>
  <c r="GM12" i="2"/>
  <c r="GU12" i="2" s="1"/>
  <c r="GV12" i="2" s="1"/>
  <c r="GJ20" i="2"/>
  <c r="GJ18" i="2"/>
  <c r="GJ16" i="2"/>
  <c r="GJ14" i="2"/>
  <c r="GJ12" i="2"/>
  <c r="GL18" i="2"/>
  <c r="GU18" i="2" s="1"/>
  <c r="GV18" i="2" s="1"/>
  <c r="GL16" i="2"/>
  <c r="GU16" i="2" s="1"/>
  <c r="GV16" i="2" s="1"/>
  <c r="GL14" i="2"/>
  <c r="GU14" i="2" s="1"/>
  <c r="GV14" i="2" s="1"/>
  <c r="GM19" i="2"/>
  <c r="GM17" i="2"/>
  <c r="GM15" i="2"/>
  <c r="GM13" i="2"/>
  <c r="DY9" i="2"/>
  <c r="EG9" i="2"/>
  <c r="CX8" i="2"/>
  <c r="AA53" i="2"/>
  <c r="DC9" i="2"/>
  <c r="CW8" i="2"/>
  <c r="Y53" i="2"/>
  <c r="AB53" i="2"/>
  <c r="DD9" i="2"/>
  <c r="DL9" i="2" s="1"/>
  <c r="DM9" i="2" s="1"/>
  <c r="DL8" i="2"/>
  <c r="DM8" i="2" s="1"/>
  <c r="CY8" i="2"/>
  <c r="CZ8" i="2"/>
  <c r="CU8" i="2"/>
  <c r="CV8" i="2"/>
  <c r="CS8" i="2"/>
  <c r="CQ9" i="2"/>
  <c r="CT8" i="2"/>
  <c r="CR9" i="2"/>
  <c r="CS9" i="2"/>
  <c r="CT9" i="2"/>
  <c r="X54" i="2"/>
  <c r="AH52" i="2"/>
  <c r="AI52" i="2" s="1"/>
  <c r="BL7" i="2"/>
  <c r="BM7" i="2"/>
  <c r="BL9" i="2"/>
  <c r="BK8" i="2"/>
  <c r="BL8" i="2" s="1"/>
  <c r="BC10" i="2"/>
  <c r="BK10" i="2" s="1"/>
  <c r="BL10" i="2" s="1"/>
  <c r="BJ9" i="2"/>
  <c r="BM9" i="2" s="1"/>
  <c r="BJ8" i="2"/>
  <c r="BM8" i="2" s="1"/>
  <c r="GJ17" i="2" l="1"/>
  <c r="GM20" i="2"/>
  <c r="GU20" i="2" s="1"/>
  <c r="GV20" i="2" s="1"/>
  <c r="GL15" i="2"/>
  <c r="GL19" i="2"/>
  <c r="GJ15" i="2"/>
  <c r="GJ19" i="2"/>
  <c r="GU13" i="2"/>
  <c r="GV13" i="2" s="1"/>
  <c r="GU17" i="2"/>
  <c r="GV17" i="2" s="1"/>
  <c r="GU15" i="2"/>
  <c r="GV15" i="2" s="1"/>
  <c r="GU19" i="2"/>
  <c r="GV19" i="2" s="1"/>
  <c r="DA10" i="2"/>
  <c r="DD10" i="2"/>
  <c r="AA54" i="2"/>
  <c r="DC10" i="2"/>
  <c r="DL10" i="2" s="1"/>
  <c r="DM10" i="2" s="1"/>
  <c r="Y54" i="2"/>
  <c r="AB54" i="2"/>
  <c r="CW9" i="2"/>
  <c r="CX9" i="2"/>
  <c r="CY9" i="2"/>
  <c r="CZ9" i="2"/>
  <c r="CQ10" i="2"/>
  <c r="CU9" i="2"/>
  <c r="CV9" i="2"/>
  <c r="AH53" i="2"/>
  <c r="AI53" i="2" s="1"/>
  <c r="X55" i="2"/>
  <c r="BC11" i="2"/>
  <c r="BK11" i="2" s="1"/>
  <c r="BL11" i="2" s="1"/>
  <c r="BJ10" i="2"/>
  <c r="BM10" i="2" s="1"/>
  <c r="DC11" i="2" l="1"/>
  <c r="DA11" i="2"/>
  <c r="DD11" i="2"/>
  <c r="CW10" i="2"/>
  <c r="CX10" i="2"/>
  <c r="CY10" i="2"/>
  <c r="CZ10" i="2"/>
  <c r="CQ11" i="2"/>
  <c r="CU10" i="2"/>
  <c r="CV10" i="2"/>
  <c r="CR10" i="2"/>
  <c r="CT10" i="2"/>
  <c r="CS10" i="2"/>
  <c r="AH54" i="2"/>
  <c r="AI54" i="2" s="1"/>
  <c r="X56" i="2"/>
  <c r="Y55" i="2"/>
  <c r="AB55" i="2"/>
  <c r="AA55" i="2"/>
  <c r="BC12" i="2"/>
  <c r="BK12" i="2" s="1"/>
  <c r="BL12" i="2" s="1"/>
  <c r="BJ11" i="2"/>
  <c r="BM11" i="2" s="1"/>
  <c r="CW11" i="2" l="1"/>
  <c r="CX11" i="2"/>
  <c r="DA12" i="2"/>
  <c r="DD12" i="2"/>
  <c r="DC12" i="2"/>
  <c r="DL11" i="2"/>
  <c r="DM11" i="2" s="1"/>
  <c r="CY11" i="2"/>
  <c r="CZ11" i="2"/>
  <c r="CQ12" i="2"/>
  <c r="CU11" i="2"/>
  <c r="CV11" i="2"/>
  <c r="CT11" i="2"/>
  <c r="CR11" i="2"/>
  <c r="CS11" i="2"/>
  <c r="AH55" i="2"/>
  <c r="AI55" i="2" s="1"/>
  <c r="X57" i="2"/>
  <c r="AB56" i="2"/>
  <c r="AA56" i="2"/>
  <c r="Y56" i="2"/>
  <c r="BC13" i="2"/>
  <c r="BK13" i="2" s="1"/>
  <c r="BL13" i="2" s="1"/>
  <c r="BJ12" i="2"/>
  <c r="BM12" i="2" s="1"/>
  <c r="DL12" i="2" l="1"/>
  <c r="DM12" i="2" s="1"/>
  <c r="DC13" i="2"/>
  <c r="DA13" i="2"/>
  <c r="DD13" i="2"/>
  <c r="CW12" i="2"/>
  <c r="CX12" i="2"/>
  <c r="CY12" i="2"/>
  <c r="CZ12" i="2"/>
  <c r="CQ13" i="2"/>
  <c r="CU12" i="2"/>
  <c r="CV12" i="2"/>
  <c r="CS12" i="2"/>
  <c r="CR12" i="2"/>
  <c r="CT12" i="2"/>
  <c r="AH56" i="2"/>
  <c r="AI56" i="2" s="1"/>
  <c r="X58" i="2"/>
  <c r="Y57" i="2"/>
  <c r="AB57" i="2"/>
  <c r="AA57" i="2"/>
  <c r="BC14" i="2"/>
  <c r="BK14" i="2" s="1"/>
  <c r="BL14" i="2" s="1"/>
  <c r="BJ13" i="2"/>
  <c r="BM13" i="2" s="1"/>
  <c r="CW13" i="2" l="1"/>
  <c r="CX13" i="2"/>
  <c r="DA14" i="2"/>
  <c r="DD14" i="2"/>
  <c r="DC14" i="2"/>
  <c r="DL13" i="2"/>
  <c r="DM13" i="2" s="1"/>
  <c r="CY13" i="2"/>
  <c r="CZ13" i="2"/>
  <c r="CQ14" i="2"/>
  <c r="CU13" i="2"/>
  <c r="CV13" i="2"/>
  <c r="CR13" i="2"/>
  <c r="CS13" i="2"/>
  <c r="CT13" i="2"/>
  <c r="AH57" i="2"/>
  <c r="AI57" i="2" s="1"/>
  <c r="X59" i="2"/>
  <c r="AB58" i="2"/>
  <c r="AA58" i="2"/>
  <c r="Y58" i="2"/>
  <c r="BC15" i="2"/>
  <c r="BK15" i="2" s="1"/>
  <c r="BL15" i="2" s="1"/>
  <c r="BJ14" i="2"/>
  <c r="BM14" i="2" s="1"/>
  <c r="DC15" i="2" l="1"/>
  <c r="DA15" i="2"/>
  <c r="DD15" i="2"/>
  <c r="CW14" i="2"/>
  <c r="CX14" i="2"/>
  <c r="DL14" i="2"/>
  <c r="DM14" i="2" s="1"/>
  <c r="CY14" i="2"/>
  <c r="CZ14" i="2"/>
  <c r="CQ15" i="2"/>
  <c r="CU14" i="2"/>
  <c r="CV14" i="2"/>
  <c r="CR14" i="2"/>
  <c r="CT14" i="2"/>
  <c r="CS14" i="2"/>
  <c r="AH58" i="2"/>
  <c r="AI58" i="2" s="1"/>
  <c r="X60" i="2"/>
  <c r="Y59" i="2"/>
  <c r="AB59" i="2"/>
  <c r="AA59" i="2"/>
  <c r="BC16" i="2"/>
  <c r="BK16" i="2" s="1"/>
  <c r="BL16" i="2" s="1"/>
  <c r="BJ15" i="2"/>
  <c r="BM15" i="2" s="1"/>
  <c r="DA16" i="2" l="1"/>
  <c r="DD16" i="2"/>
  <c r="DC16" i="2"/>
  <c r="CW15" i="2"/>
  <c r="CX15" i="2"/>
  <c r="DL15" i="2"/>
  <c r="DM15" i="2" s="1"/>
  <c r="CY15" i="2"/>
  <c r="CZ15" i="2"/>
  <c r="CQ16" i="2"/>
  <c r="CU15" i="2"/>
  <c r="CV15" i="2"/>
  <c r="CT15" i="2"/>
  <c r="CR15" i="2"/>
  <c r="CS15" i="2"/>
  <c r="AH59" i="2"/>
  <c r="AI59" i="2" s="1"/>
  <c r="X61" i="2"/>
  <c r="AB60" i="2"/>
  <c r="AA60" i="2"/>
  <c r="Y60" i="2"/>
  <c r="BC17" i="2"/>
  <c r="BK17" i="2" s="1"/>
  <c r="BL17" i="2" s="1"/>
  <c r="BJ16" i="2"/>
  <c r="BM16" i="2" s="1"/>
  <c r="DL16" i="2" l="1"/>
  <c r="DM16" i="2" s="1"/>
  <c r="DC17" i="2"/>
  <c r="DA17" i="2"/>
  <c r="DD17" i="2"/>
  <c r="CW16" i="2"/>
  <c r="CX16" i="2"/>
  <c r="CY16" i="2"/>
  <c r="CZ16" i="2"/>
  <c r="CQ17" i="2"/>
  <c r="CU16" i="2"/>
  <c r="CV16" i="2"/>
  <c r="CS16" i="2"/>
  <c r="CR16" i="2"/>
  <c r="CT16" i="2"/>
  <c r="AH60" i="2"/>
  <c r="AI60" i="2" s="1"/>
  <c r="X62" i="2"/>
  <c r="Y61" i="2"/>
  <c r="AB61" i="2"/>
  <c r="AA61" i="2"/>
  <c r="BC18" i="2"/>
  <c r="BK18" i="2" s="1"/>
  <c r="BL18" i="2" s="1"/>
  <c r="BJ17" i="2"/>
  <c r="BM17" i="2" s="1"/>
  <c r="CW17" i="2" l="1"/>
  <c r="CX17" i="2"/>
  <c r="DA18" i="2"/>
  <c r="DD18" i="2"/>
  <c r="DC18" i="2"/>
  <c r="DL18" i="2" s="1"/>
  <c r="DM18" i="2" s="1"/>
  <c r="DL17" i="2"/>
  <c r="DM17" i="2" s="1"/>
  <c r="CY17" i="2"/>
  <c r="CZ17" i="2"/>
  <c r="AH61" i="2"/>
  <c r="AI61" i="2" s="1"/>
  <c r="CQ18" i="2"/>
  <c r="CU17" i="2"/>
  <c r="CV17" i="2"/>
  <c r="CR17" i="2"/>
  <c r="CS17" i="2"/>
  <c r="CT17" i="2"/>
  <c r="X63" i="2"/>
  <c r="AB62" i="2"/>
  <c r="AA62" i="2"/>
  <c r="Y62" i="2"/>
  <c r="BC19" i="2"/>
  <c r="BK19" i="2" s="1"/>
  <c r="BL19" i="2" s="1"/>
  <c r="BJ18" i="2"/>
  <c r="BM18" i="2" s="1"/>
  <c r="DC19" i="2" l="1"/>
  <c r="DA19" i="2"/>
  <c r="DD19" i="2"/>
  <c r="CW18" i="2"/>
  <c r="CX18" i="2"/>
  <c r="CY18" i="2"/>
  <c r="CZ18" i="2"/>
  <c r="CQ19" i="2"/>
  <c r="CU18" i="2"/>
  <c r="CV18" i="2"/>
  <c r="CR18" i="2"/>
  <c r="CT18" i="2"/>
  <c r="CS18" i="2"/>
  <c r="AH62" i="2"/>
  <c r="AI62" i="2" s="1"/>
  <c r="X64" i="2"/>
  <c r="Y63" i="2"/>
  <c r="AB63" i="2"/>
  <c r="AA63" i="2"/>
  <c r="BC20" i="2"/>
  <c r="BK20" i="2" s="1"/>
  <c r="BL20" i="2" s="1"/>
  <c r="BJ19" i="2"/>
  <c r="BM19" i="2" s="1"/>
  <c r="CW19" i="2" l="1"/>
  <c r="CX19" i="2"/>
  <c r="DA20" i="2"/>
  <c r="DD20" i="2"/>
  <c r="DC20" i="2"/>
  <c r="DL20" i="2" s="1"/>
  <c r="DM20" i="2" s="1"/>
  <c r="DL19" i="2"/>
  <c r="DM19" i="2" s="1"/>
  <c r="CY19" i="2"/>
  <c r="CZ19" i="2"/>
  <c r="CQ20" i="2"/>
  <c r="CU19" i="2"/>
  <c r="CV19" i="2"/>
  <c r="CT19" i="2"/>
  <c r="CR19" i="2"/>
  <c r="CS19" i="2"/>
  <c r="AH63" i="2"/>
  <c r="AI63" i="2" s="1"/>
  <c r="X65" i="2"/>
  <c r="AB64" i="2"/>
  <c r="AA64" i="2"/>
  <c r="Y64" i="2"/>
  <c r="BC21" i="2"/>
  <c r="BK21" i="2" s="1"/>
  <c r="BL21" i="2" s="1"/>
  <c r="BJ20" i="2"/>
  <c r="BM20" i="2" s="1"/>
  <c r="DC21" i="2" l="1"/>
  <c r="DA21" i="2"/>
  <c r="DD21" i="2"/>
  <c r="CW20" i="2"/>
  <c r="CX20" i="2"/>
  <c r="CY20" i="2"/>
  <c r="CZ20" i="2"/>
  <c r="CQ21" i="2"/>
  <c r="CU20" i="2"/>
  <c r="CV20" i="2"/>
  <c r="CS20" i="2"/>
  <c r="CT20" i="2"/>
  <c r="CR20" i="2"/>
  <c r="AH64" i="2"/>
  <c r="AI64" i="2" s="1"/>
  <c r="X66" i="2"/>
  <c r="Y65" i="2"/>
  <c r="AB65" i="2"/>
  <c r="AA65" i="2"/>
  <c r="BC22" i="2"/>
  <c r="BK22" i="2" s="1"/>
  <c r="BL22" i="2" s="1"/>
  <c r="BJ21" i="2"/>
  <c r="BM21" i="2" s="1"/>
  <c r="CW21" i="2" l="1"/>
  <c r="CX21" i="2"/>
  <c r="DA22" i="2"/>
  <c r="DD22" i="2"/>
  <c r="DC22" i="2"/>
  <c r="DL21" i="2"/>
  <c r="DM21" i="2" s="1"/>
  <c r="CY21" i="2"/>
  <c r="CZ21" i="2"/>
  <c r="CQ22" i="2"/>
  <c r="CU21" i="2"/>
  <c r="CV21" i="2"/>
  <c r="CR21" i="2"/>
  <c r="CS21" i="2"/>
  <c r="CT21" i="2"/>
  <c r="AH65" i="2"/>
  <c r="AI65" i="2" s="1"/>
  <c r="X67" i="2"/>
  <c r="AB66" i="2"/>
  <c r="AA66" i="2"/>
  <c r="Y66" i="2"/>
  <c r="BC23" i="2"/>
  <c r="BK23" i="2" s="1"/>
  <c r="BL23" i="2" s="1"/>
  <c r="BJ22" i="2"/>
  <c r="BM22" i="2" s="1"/>
  <c r="DC23" i="2" l="1"/>
  <c r="DA23" i="2"/>
  <c r="DD23" i="2"/>
  <c r="CW22" i="2"/>
  <c r="CX22" i="2"/>
  <c r="DL22" i="2"/>
  <c r="DM22" i="2" s="1"/>
  <c r="CY22" i="2"/>
  <c r="CZ22" i="2"/>
  <c r="CQ23" i="2"/>
  <c r="CU22" i="2"/>
  <c r="CV22" i="2"/>
  <c r="CT22" i="2"/>
  <c r="CS22" i="2"/>
  <c r="CR22" i="2"/>
  <c r="AH66" i="2"/>
  <c r="AI66" i="2" s="1"/>
  <c r="X68" i="2"/>
  <c r="Y67" i="2"/>
  <c r="AB67" i="2"/>
  <c r="AA67" i="2"/>
  <c r="BC24" i="2"/>
  <c r="BK24" i="2" s="1"/>
  <c r="BL24" i="2" s="1"/>
  <c r="BJ23" i="2"/>
  <c r="BM23" i="2" s="1"/>
  <c r="DA24" i="2" l="1"/>
  <c r="DD24" i="2"/>
  <c r="DC24" i="2"/>
  <c r="CW23" i="2"/>
  <c r="CX23" i="2"/>
  <c r="DL23" i="2"/>
  <c r="DM23" i="2" s="1"/>
  <c r="CY23" i="2"/>
  <c r="CZ23" i="2"/>
  <c r="CQ24" i="2"/>
  <c r="CU23" i="2"/>
  <c r="CV23" i="2"/>
  <c r="CT23" i="2"/>
  <c r="CR23" i="2"/>
  <c r="CS23" i="2"/>
  <c r="AH67" i="2"/>
  <c r="AI67" i="2" s="1"/>
  <c r="X69" i="2"/>
  <c r="AB68" i="2"/>
  <c r="AA68" i="2"/>
  <c r="Y68" i="2"/>
  <c r="BC25" i="2"/>
  <c r="BK25" i="2" s="1"/>
  <c r="BL25" i="2" s="1"/>
  <c r="BJ24" i="2"/>
  <c r="BM24" i="2" s="1"/>
  <c r="DL24" i="2" l="1"/>
  <c r="DM24" i="2" s="1"/>
  <c r="DC25" i="2"/>
  <c r="DA25" i="2"/>
  <c r="DD25" i="2"/>
  <c r="CW24" i="2"/>
  <c r="CX24" i="2"/>
  <c r="CY24" i="2"/>
  <c r="CZ24" i="2"/>
  <c r="CQ25" i="2"/>
  <c r="CU24" i="2"/>
  <c r="CV24" i="2"/>
  <c r="CS24" i="2"/>
  <c r="CT24" i="2"/>
  <c r="CR24" i="2"/>
  <c r="AH68" i="2"/>
  <c r="AI68" i="2" s="1"/>
  <c r="X70" i="2"/>
  <c r="Y69" i="2"/>
  <c r="AB69" i="2"/>
  <c r="AA69" i="2"/>
  <c r="BC26" i="2"/>
  <c r="BK26" i="2" s="1"/>
  <c r="BL26" i="2" s="1"/>
  <c r="BJ25" i="2"/>
  <c r="BM25" i="2" s="1"/>
  <c r="CW25" i="2" l="1"/>
  <c r="CX25" i="2"/>
  <c r="DA26" i="2"/>
  <c r="DD26" i="2"/>
  <c r="DC26" i="2"/>
  <c r="DL25" i="2"/>
  <c r="DM25" i="2" s="1"/>
  <c r="CY25" i="2"/>
  <c r="CZ25" i="2"/>
  <c r="CQ26" i="2"/>
  <c r="CU25" i="2"/>
  <c r="CV25" i="2"/>
  <c r="CR25" i="2"/>
  <c r="CS25" i="2"/>
  <c r="CT25" i="2"/>
  <c r="AH69" i="2"/>
  <c r="AI69" i="2" s="1"/>
  <c r="X71" i="2"/>
  <c r="AB70" i="2"/>
  <c r="AA70" i="2"/>
  <c r="Y70" i="2"/>
  <c r="BC27" i="2"/>
  <c r="BK27" i="2" s="1"/>
  <c r="BL27" i="2" s="1"/>
  <c r="BJ26" i="2"/>
  <c r="BM26" i="2" s="1"/>
  <c r="DL26" i="2" l="1"/>
  <c r="DM26" i="2" s="1"/>
  <c r="DC27" i="2"/>
  <c r="DA27" i="2"/>
  <c r="DD27" i="2"/>
  <c r="CW26" i="2"/>
  <c r="CX26" i="2"/>
  <c r="CY26" i="2"/>
  <c r="CZ26" i="2"/>
  <c r="CQ27" i="2"/>
  <c r="CU26" i="2"/>
  <c r="CV26" i="2"/>
  <c r="CT26" i="2"/>
  <c r="CS26" i="2"/>
  <c r="CR26" i="2"/>
  <c r="AH70" i="2"/>
  <c r="AI70" i="2" s="1"/>
  <c r="Y71" i="2"/>
  <c r="AB71" i="2"/>
  <c r="AA71" i="2"/>
  <c r="X72" i="2"/>
  <c r="BC28" i="2"/>
  <c r="BK28" i="2" s="1"/>
  <c r="BL28" i="2" s="1"/>
  <c r="BJ27" i="2"/>
  <c r="BM27" i="2" s="1"/>
  <c r="BE9" i="2"/>
  <c r="BD8" i="2"/>
  <c r="BD9" i="2" s="1"/>
  <c r="BD10" i="2" s="1"/>
  <c r="BE8" i="2"/>
  <c r="BE7" i="2"/>
  <c r="DA28" i="2" l="1"/>
  <c r="DD28" i="2"/>
  <c r="DC28" i="2"/>
  <c r="CW27" i="2"/>
  <c r="CX27" i="2"/>
  <c r="DL27" i="2"/>
  <c r="DM27" i="2" s="1"/>
  <c r="CY27" i="2"/>
  <c r="CZ27" i="2"/>
  <c r="CQ28" i="2"/>
  <c r="CU27" i="2"/>
  <c r="CV27" i="2"/>
  <c r="CT27" i="2"/>
  <c r="CR27" i="2"/>
  <c r="CS27" i="2"/>
  <c r="X73" i="2"/>
  <c r="AB72" i="2"/>
  <c r="AA72" i="2"/>
  <c r="Y72" i="2"/>
  <c r="AH71" i="2"/>
  <c r="AI71" i="2" s="1"/>
  <c r="BC29" i="2"/>
  <c r="BC30" i="2" s="1"/>
  <c r="BJ28" i="2"/>
  <c r="BM28" i="2" s="1"/>
  <c r="BE10" i="2"/>
  <c r="BF10" i="2"/>
  <c r="BG10" i="2"/>
  <c r="BD11" i="2"/>
  <c r="DL28" i="2" l="1"/>
  <c r="DM28" i="2" s="1"/>
  <c r="DC29" i="2"/>
  <c r="DA29" i="2"/>
  <c r="DD29" i="2"/>
  <c r="CW28" i="2"/>
  <c r="CX28" i="2"/>
  <c r="CY28" i="2"/>
  <c r="CZ28" i="2"/>
  <c r="CQ29" i="2"/>
  <c r="CU28" i="2"/>
  <c r="CV28" i="2"/>
  <c r="CT28" i="2"/>
  <c r="CS28" i="2"/>
  <c r="CR28" i="2"/>
  <c r="AH72" i="2"/>
  <c r="AI72" i="2" s="1"/>
  <c r="AB73" i="2"/>
  <c r="AA73" i="2"/>
  <c r="Y73" i="2"/>
  <c r="X74" i="2"/>
  <c r="BJ30" i="2"/>
  <c r="BM30" i="2" s="1"/>
  <c r="BK30" i="2"/>
  <c r="BL30" i="2" s="1"/>
  <c r="BJ29" i="2"/>
  <c r="BM29" i="2" s="1"/>
  <c r="BK29" i="2"/>
  <c r="BL29" i="2" s="1"/>
  <c r="BG11" i="2"/>
  <c r="BE11" i="2"/>
  <c r="BD12" i="2"/>
  <c r="BF11" i="2"/>
  <c r="DA30" i="2" l="1"/>
  <c r="DD30" i="2"/>
  <c r="DC30" i="2"/>
  <c r="CW29" i="2"/>
  <c r="CX29" i="2"/>
  <c r="DL29" i="2"/>
  <c r="DM29" i="2" s="1"/>
  <c r="CY29" i="2"/>
  <c r="CZ29" i="2"/>
  <c r="CQ30" i="2"/>
  <c r="CU29" i="2"/>
  <c r="CV29" i="2"/>
  <c r="CR29" i="2"/>
  <c r="CS29" i="2"/>
  <c r="CT29" i="2"/>
  <c r="AB74" i="2"/>
  <c r="AA74" i="2"/>
  <c r="X75" i="2"/>
  <c r="Y74" i="2"/>
  <c r="AH73" i="2"/>
  <c r="AI73" i="2" s="1"/>
  <c r="BD13" i="2"/>
  <c r="BF12" i="2"/>
  <c r="BG12" i="2"/>
  <c r="BE12" i="2"/>
  <c r="DC31" i="2" l="1"/>
  <c r="DA31" i="2"/>
  <c r="DD31" i="2"/>
  <c r="CW30" i="2"/>
  <c r="CX30" i="2"/>
  <c r="DL30" i="2"/>
  <c r="DM30" i="2" s="1"/>
  <c r="CY30" i="2"/>
  <c r="CZ30" i="2"/>
  <c r="CQ31" i="2"/>
  <c r="CU30" i="2"/>
  <c r="CV30" i="2"/>
  <c r="CT30" i="2"/>
  <c r="CR30" i="2"/>
  <c r="CS30" i="2"/>
  <c r="Y75" i="2"/>
  <c r="AB75" i="2"/>
  <c r="AA75" i="2"/>
  <c r="AH74" i="2"/>
  <c r="AI74" i="2" s="1"/>
  <c r="BD14" i="2"/>
  <c r="BG13" i="2"/>
  <c r="BE13" i="2"/>
  <c r="BF13" i="2"/>
  <c r="CW31" i="2" l="1"/>
  <c r="CX31" i="2"/>
  <c r="DL31" i="2"/>
  <c r="DM31" i="2" s="1"/>
  <c r="CY31" i="2"/>
  <c r="CZ31" i="2"/>
  <c r="CT31" i="2"/>
  <c r="CU31" i="2"/>
  <c r="CV31" i="2"/>
  <c r="CR31" i="2"/>
  <c r="CS31" i="2"/>
  <c r="AH75" i="2"/>
  <c r="AI75" i="2" s="1"/>
  <c r="BD15" i="2"/>
  <c r="BF14" i="2"/>
  <c r="BG14" i="2"/>
  <c r="BE14" i="2"/>
  <c r="BD16" i="2" l="1"/>
  <c r="BG15" i="2"/>
  <c r="BE15" i="2"/>
  <c r="BF15" i="2"/>
  <c r="BD17" i="2" l="1"/>
  <c r="BF16" i="2"/>
  <c r="BG16" i="2"/>
  <c r="BE16" i="2"/>
  <c r="BD18" i="2" l="1"/>
  <c r="BG17" i="2"/>
  <c r="BE17" i="2"/>
  <c r="BF17" i="2"/>
  <c r="BD19" i="2" l="1"/>
  <c r="BF18" i="2"/>
  <c r="BG18" i="2"/>
  <c r="BE18" i="2"/>
  <c r="BD20" i="2" l="1"/>
  <c r="BG19" i="2"/>
  <c r="BE19" i="2"/>
  <c r="BF19" i="2"/>
  <c r="BD21" i="2" l="1"/>
  <c r="BF20" i="2"/>
  <c r="BG20" i="2"/>
  <c r="BE20" i="2"/>
  <c r="BD22" i="2" l="1"/>
  <c r="BG21" i="2"/>
  <c r="BE21" i="2"/>
  <c r="BF21" i="2"/>
  <c r="BD23" i="2" l="1"/>
  <c r="BF22" i="2"/>
  <c r="BG22" i="2"/>
  <c r="BE22" i="2"/>
  <c r="BD24" i="2" l="1"/>
  <c r="BG23" i="2"/>
  <c r="BE23" i="2"/>
  <c r="BF23" i="2"/>
  <c r="BD25" i="2" l="1"/>
  <c r="BF24" i="2"/>
  <c r="BG24" i="2"/>
  <c r="BE24" i="2"/>
  <c r="BD26" i="2" l="1"/>
  <c r="BG25" i="2"/>
  <c r="BE25" i="2"/>
  <c r="BF25" i="2"/>
  <c r="BD27" i="2" l="1"/>
  <c r="BF26" i="2"/>
  <c r="BG26" i="2"/>
  <c r="BE26" i="2"/>
  <c r="BD28" i="2" l="1"/>
  <c r="BG27" i="2"/>
  <c r="BE27" i="2"/>
  <c r="BF27" i="2"/>
  <c r="BD29" i="2" l="1"/>
  <c r="BD30" i="2" s="1"/>
  <c r="BF28" i="2"/>
  <c r="BG28" i="2"/>
  <c r="BE28" i="2"/>
  <c r="BE30" i="2" l="1"/>
  <c r="BF30" i="2"/>
  <c r="BG30" i="2"/>
  <c r="BG29" i="2"/>
  <c r="BE29" i="2"/>
  <c r="BF29" i="2"/>
</calcChain>
</file>

<file path=xl/connections.xml><?xml version="1.0" encoding="utf-8"?>
<connections xmlns="http://schemas.openxmlformats.org/spreadsheetml/2006/main">
  <connection id="1" name="Al dp 3bdp.dset" type="6" refreshedVersion="4" background="1">
    <textPr codePage="850" sourceFile="C:\Documents and Settings\franke\My Documents\PhD\Characterisation\xps\work\Al dp 3bdp.dset.txt">
      <textFields count="8">
        <textField/>
        <textField/>
        <textField/>
        <textField/>
        <textField/>
        <textField/>
        <textField/>
        <textField/>
      </textFields>
    </textPr>
  </connection>
  <connection id="2" name="Zn concentrations 3b.dset" type="6" refreshedVersion="4" background="1" saveData="1">
    <textPr codePage="850" sourceFile="C:\Documents and Settings\franke\My Documents\PhD\Characterisation\xps\work\Zn concentrations 3b.dset.txt">
      <textFields count="8"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<sst xmlns="http://schemas.openxmlformats.org/spreadsheetml/2006/main" count="12216" uniqueCount="920">
  <si>
    <t>DS(0.05,10)GL(30)</t>
  </si>
  <si>
    <t>Atomic Concentration [%]</t>
  </si>
  <si>
    <t>Intensity [CPSeV] (RSF Adjusted)</t>
  </si>
  <si>
    <t>Cycle</t>
  </si>
  <si>
    <t>Variable</t>
  </si>
  <si>
    <t>Zn 2p metal</t>
  </si>
  <si>
    <t>Zn 2p3 oxide</t>
  </si>
  <si>
    <t>c:\documents and settings\franke\my documents\phd\characterisation\xps\work\2adp merged 1+2.vms</t>
  </si>
  <si>
    <t>24.16</t>
  </si>
  <si>
    <t>75.84</t>
  </si>
  <si>
    <t>36.86</t>
  </si>
  <si>
    <t>63.14</t>
  </si>
  <si>
    <t>29.19</t>
  </si>
  <si>
    <t>70.81</t>
  </si>
  <si>
    <t>28.32</t>
  </si>
  <si>
    <t>71.68</t>
  </si>
  <si>
    <t>1</t>
  </si>
  <si>
    <t>0</t>
  </si>
  <si>
    <t>2</t>
  </si>
  <si>
    <t>30</t>
  </si>
  <si>
    <t>3</t>
  </si>
  <si>
    <t>60</t>
  </si>
  <si>
    <t>4</t>
  </si>
  <si>
    <t>90</t>
  </si>
  <si>
    <t>5</t>
  </si>
  <si>
    <t>120</t>
  </si>
  <si>
    <t>6</t>
  </si>
  <si>
    <t>150</t>
  </si>
  <si>
    <t>7</t>
  </si>
  <si>
    <t>180</t>
  </si>
  <si>
    <t>8</t>
  </si>
  <si>
    <t>210</t>
  </si>
  <si>
    <t>9</t>
  </si>
  <si>
    <t>240</t>
  </si>
  <si>
    <t>10</t>
  </si>
  <si>
    <t>270</t>
  </si>
  <si>
    <t>11</t>
  </si>
  <si>
    <t>300</t>
  </si>
  <si>
    <t>12</t>
  </si>
  <si>
    <t>330</t>
  </si>
  <si>
    <t>13</t>
  </si>
  <si>
    <t>360</t>
  </si>
  <si>
    <t>14</t>
  </si>
  <si>
    <t>390</t>
  </si>
  <si>
    <t>15</t>
  </si>
  <si>
    <t>420</t>
  </si>
  <si>
    <t>16</t>
  </si>
  <si>
    <t>450</t>
  </si>
  <si>
    <t>17</t>
  </si>
  <si>
    <t>480</t>
  </si>
  <si>
    <t>18</t>
  </si>
  <si>
    <t>510</t>
  </si>
  <si>
    <t>19</t>
  </si>
  <si>
    <t>540</t>
  </si>
  <si>
    <t>20</t>
  </si>
  <si>
    <t>570</t>
  </si>
  <si>
    <t>21</t>
  </si>
  <si>
    <t>600</t>
  </si>
  <si>
    <t>22</t>
  </si>
  <si>
    <t>630</t>
  </si>
  <si>
    <t>23</t>
  </si>
  <si>
    <t>660</t>
  </si>
  <si>
    <t>24</t>
  </si>
  <si>
    <t>690</t>
  </si>
  <si>
    <t>c:\documents and settings\franke\my documents\phd\characterisation\xps\work\2adp merged 1+2,vms</t>
  </si>
  <si>
    <t xml:space="preserve">Zn 2p3 </t>
  </si>
  <si>
    <t>96.30</t>
  </si>
  <si>
    <t>1019.49</t>
  </si>
  <si>
    <t>17.90</t>
  </si>
  <si>
    <t>82.10</t>
  </si>
  <si>
    <t>916.09</t>
  </si>
  <si>
    <t>25.35</t>
  </si>
  <si>
    <t>74.65</t>
  </si>
  <si>
    <t>24.61</t>
  </si>
  <si>
    <t>75.39</t>
  </si>
  <si>
    <t>27.26</t>
  </si>
  <si>
    <t>72.74</t>
  </si>
  <si>
    <t>27.43</t>
  </si>
  <si>
    <t>72.57</t>
  </si>
  <si>
    <t>31.45</t>
  </si>
  <si>
    <t>68.55</t>
  </si>
  <si>
    <t>172.73</t>
  </si>
  <si>
    <t>33.45</t>
  </si>
  <si>
    <t>66.55</t>
  </si>
  <si>
    <t>27.88</t>
  </si>
  <si>
    <t>72.12</t>
  </si>
  <si>
    <t>347.94</t>
  </si>
  <si>
    <t>26.40</t>
  </si>
  <si>
    <t>73.60</t>
  </si>
  <si>
    <t>123.86</t>
  </si>
  <si>
    <t>31.13</t>
  </si>
  <si>
    <t>68.87</t>
  </si>
  <si>
    <t>29.00</t>
  </si>
  <si>
    <t>71.00</t>
  </si>
  <si>
    <t>76.92</t>
  </si>
  <si>
    <t>23.62</t>
  </si>
  <si>
    <t>76.38</t>
  </si>
  <si>
    <t>27.78</t>
  </si>
  <si>
    <t>72.22</t>
  </si>
  <si>
    <t>14.93</t>
  </si>
  <si>
    <t>85.07</t>
  </si>
  <si>
    <t>18.88</t>
  </si>
  <si>
    <t>81.12</t>
  </si>
  <si>
    <t>21.25</t>
  </si>
  <si>
    <t>78.75</t>
  </si>
  <si>
    <t>21.99</t>
  </si>
  <si>
    <t>78.01</t>
  </si>
  <si>
    <t>17.51</t>
  </si>
  <si>
    <t>82.49</t>
  </si>
  <si>
    <t>16.85</t>
  </si>
  <si>
    <t>83.15</t>
  </si>
  <si>
    <t>89.50</t>
  </si>
  <si>
    <t>89.07</t>
  </si>
  <si>
    <t>82.93</t>
  </si>
  <si>
    <t>3.70</t>
  </si>
  <si>
    <t>39.2175</t>
  </si>
  <si>
    <t>199.773</t>
  </si>
  <si>
    <t>233.108</t>
  </si>
  <si>
    <t>686.544</t>
  </si>
  <si>
    <t>192.935</t>
  </si>
  <si>
    <t>590.911</t>
  </si>
  <si>
    <t>175.337</t>
  </si>
  <si>
    <t>467.977</t>
  </si>
  <si>
    <t>160.017</t>
  </si>
  <si>
    <t>423.342</t>
  </si>
  <si>
    <t>376.442</t>
  </si>
  <si>
    <t>171.691</t>
  </si>
  <si>
    <t>341.561</t>
  </si>
  <si>
    <t>134.508</t>
  </si>
  <si>
    <t>345.286</t>
  </si>
  <si>
    <t>142.552</t>
  </si>
  <si>
    <t>315.372</t>
  </si>
  <si>
    <t>128.459</t>
  </si>
  <si>
    <t>314.514</t>
  </si>
  <si>
    <t>23.08</t>
  </si>
  <si>
    <t>96.3181</t>
  </si>
  <si>
    <t>320.984</t>
  </si>
  <si>
    <t>97.7698</t>
  </si>
  <si>
    <t>316.226</t>
  </si>
  <si>
    <t>111.042</t>
  </si>
  <si>
    <t>288.628</t>
  </si>
  <si>
    <t>57.1516</t>
  </si>
  <si>
    <t>325.602</t>
  </si>
  <si>
    <t>67.2242</t>
  </si>
  <si>
    <t>288.871</t>
  </si>
  <si>
    <t>80.2283</t>
  </si>
  <si>
    <t>297.338</t>
  </si>
  <si>
    <t>74.8196</t>
  </si>
  <si>
    <t>265.352</t>
  </si>
  <si>
    <t>57.8815</t>
  </si>
  <si>
    <t>272.672</t>
  </si>
  <si>
    <t>52.3492</t>
  </si>
  <si>
    <t>258.399</t>
  </si>
  <si>
    <t>10.50</t>
  </si>
  <si>
    <t>33.3071</t>
  </si>
  <si>
    <t>283.964</t>
  </si>
  <si>
    <t>10.93</t>
  </si>
  <si>
    <t>33.2121</t>
  </si>
  <si>
    <t>270.745</t>
  </si>
  <si>
    <t>17.07</t>
  </si>
  <si>
    <t>48.883</t>
  </si>
  <si>
    <t>237.517</t>
  </si>
  <si>
    <t>SGL(40)PHI(1,10)</t>
  </si>
  <si>
    <t>oxide</t>
  </si>
  <si>
    <t>1023,7</t>
  </si>
  <si>
    <t>metal</t>
  </si>
  <si>
    <t>1021,6</t>
  </si>
  <si>
    <t>18.29</t>
  </si>
  <si>
    <t>81.71</t>
  </si>
  <si>
    <t>109.801</t>
  </si>
  <si>
    <t>490.55</t>
  </si>
  <si>
    <t>17.28</t>
  </si>
  <si>
    <t>82.72</t>
  </si>
  <si>
    <t>101.108</t>
  </si>
  <si>
    <t>484.164</t>
  </si>
  <si>
    <t>27.38</t>
  </si>
  <si>
    <t>72.62</t>
  </si>
  <si>
    <t>126.992</t>
  </si>
  <si>
    <t>336.768</t>
  </si>
  <si>
    <t>113.028</t>
  </si>
  <si>
    <t>286.134</t>
  </si>
  <si>
    <t>22.71</t>
  </si>
  <si>
    <t>77.29</t>
  </si>
  <si>
    <t>74.6083</t>
  </si>
  <si>
    <t>253.869</t>
  </si>
  <si>
    <t>24.35</t>
  </si>
  <si>
    <t>75.65</t>
  </si>
  <si>
    <t>70.6223</t>
  </si>
  <si>
    <t>219.427</t>
  </si>
  <si>
    <t>21.22</t>
  </si>
  <si>
    <t>78.78</t>
  </si>
  <si>
    <t>53.4548</t>
  </si>
  <si>
    <t>198.433</t>
  </si>
  <si>
    <t>49.92</t>
  </si>
  <si>
    <t>50.08</t>
  </si>
  <si>
    <t>143.08</t>
  </si>
  <si>
    <t>143.55</t>
  </si>
  <si>
    <t>16.68</t>
  </si>
  <si>
    <t>83.32</t>
  </si>
  <si>
    <t>39.4883</t>
  </si>
  <si>
    <t>197.295</t>
  </si>
  <si>
    <t>28.03</t>
  </si>
  <si>
    <t>71.97</t>
  </si>
  <si>
    <t>67.1114</t>
  </si>
  <si>
    <t>172.3</t>
  </si>
  <si>
    <t>29.29</t>
  </si>
  <si>
    <t>70.71</t>
  </si>
  <si>
    <t>65.522</t>
  </si>
  <si>
    <t>158.199</t>
  </si>
  <si>
    <t>40.73</t>
  </si>
  <si>
    <t>59.27</t>
  </si>
  <si>
    <t>116.291</t>
  </si>
  <si>
    <t>169.205</t>
  </si>
  <si>
    <t>7.46</t>
  </si>
  <si>
    <t>92.54</t>
  </si>
  <si>
    <t>18.334</t>
  </si>
  <si>
    <t>227.541</t>
  </si>
  <si>
    <t>27.12</t>
  </si>
  <si>
    <t>72.88</t>
  </si>
  <si>
    <t>58.9115</t>
  </si>
  <si>
    <t>158.303</t>
  </si>
  <si>
    <t>6.44</t>
  </si>
  <si>
    <t>93.56</t>
  </si>
  <si>
    <t>13.4276</t>
  </si>
  <si>
    <t>195.231</t>
  </si>
  <si>
    <t>27.19</t>
  </si>
  <si>
    <t>72.81</t>
  </si>
  <si>
    <t>58.8965</t>
  </si>
  <si>
    <t>157.73</t>
  </si>
  <si>
    <t>44.3464</t>
  </si>
  <si>
    <t>139.242</t>
  </si>
  <si>
    <t>24.31</t>
  </si>
  <si>
    <t>75.69</t>
  </si>
  <si>
    <t>41.6541</t>
  </si>
  <si>
    <t>129.704</t>
  </si>
  <si>
    <t>43.63</t>
  </si>
  <si>
    <t>56.37</t>
  </si>
  <si>
    <t>97.8296</t>
  </si>
  <si>
    <t>126.374</t>
  </si>
  <si>
    <t>5.33</t>
  </si>
  <si>
    <t>94.67</t>
  </si>
  <si>
    <t>8.85744</t>
  </si>
  <si>
    <t>157.39</t>
  </si>
  <si>
    <t>24.50</t>
  </si>
  <si>
    <t>75.50</t>
  </si>
  <si>
    <t>45.6212</t>
  </si>
  <si>
    <t>140.615</t>
  </si>
  <si>
    <t>6.91</t>
  </si>
  <si>
    <t>93.09</t>
  </si>
  <si>
    <t>10.6462</t>
  </si>
  <si>
    <t>143.5</t>
  </si>
  <si>
    <t>15.27</t>
  </si>
  <si>
    <t>84.73</t>
  </si>
  <si>
    <t>26.2537</t>
  </si>
  <si>
    <t>145.704</t>
  </si>
  <si>
    <t>6.88</t>
  </si>
  <si>
    <t>93.12</t>
  </si>
  <si>
    <t>9.23089</t>
  </si>
  <si>
    <t>124.881</t>
  </si>
  <si>
    <t xml:space="preserve">Zn 2p1 </t>
  </si>
  <si>
    <t>1046,7</t>
  </si>
  <si>
    <t>1044,6</t>
  </si>
  <si>
    <t>Zn 2p1 metal</t>
  </si>
  <si>
    <t>Zn 2p1 oxide</t>
  </si>
  <si>
    <t>17.95</t>
  </si>
  <si>
    <t>82.05</t>
  </si>
  <si>
    <t>109.877</t>
  </si>
  <si>
    <t>502.106</t>
  </si>
  <si>
    <t>25.91</t>
  </si>
  <si>
    <t>74.09</t>
  </si>
  <si>
    <t>162.137</t>
  </si>
  <si>
    <t>463.549</t>
  </si>
  <si>
    <t>35.68</t>
  </si>
  <si>
    <t>64.32</t>
  </si>
  <si>
    <t>178.164</t>
  </si>
  <si>
    <t>321.117</t>
  </si>
  <si>
    <t>40.46</t>
  </si>
  <si>
    <t>59.54</t>
  </si>
  <si>
    <t>177.922</t>
  </si>
  <si>
    <t>261.839</t>
  </si>
  <si>
    <t>31.19</t>
  </si>
  <si>
    <t>68.81</t>
  </si>
  <si>
    <t>109.275</t>
  </si>
  <si>
    <t>241.09</t>
  </si>
  <si>
    <t>33.80</t>
  </si>
  <si>
    <t>66.20</t>
  </si>
  <si>
    <t>104.737</t>
  </si>
  <si>
    <t>205.129</t>
  </si>
  <si>
    <t>30.17</t>
  </si>
  <si>
    <t>69.83</t>
  </si>
  <si>
    <t>80.91</t>
  </si>
  <si>
    <t>187.28</t>
  </si>
  <si>
    <t>47.05</t>
  </si>
  <si>
    <t>52.95</t>
  </si>
  <si>
    <t>148.259</t>
  </si>
  <si>
    <t>166.84</t>
  </si>
  <si>
    <t>26.27</t>
  </si>
  <si>
    <t>73.73</t>
  </si>
  <si>
    <t>65.5119</t>
  </si>
  <si>
    <t>183.879</t>
  </si>
  <si>
    <t>74.3934</t>
  </si>
  <si>
    <t>180.483</t>
  </si>
  <si>
    <t>32.18</t>
  </si>
  <si>
    <t>67.82</t>
  </si>
  <si>
    <t>77.7458</t>
  </si>
  <si>
    <t>163.877</t>
  </si>
  <si>
    <t>40.16</t>
  </si>
  <si>
    <t>59.84</t>
  </si>
  <si>
    <t>129.122</t>
  </si>
  <si>
    <t>192.384</t>
  </si>
  <si>
    <t>9.96</t>
  </si>
  <si>
    <t>90.04</t>
  </si>
  <si>
    <t>24.9402</t>
  </si>
  <si>
    <t>225.565</t>
  </si>
  <si>
    <t>39.99</t>
  </si>
  <si>
    <t>60.01</t>
  </si>
  <si>
    <t>97.1368</t>
  </si>
  <si>
    <t>145.74</t>
  </si>
  <si>
    <t>9.03</t>
  </si>
  <si>
    <t>90.97</t>
  </si>
  <si>
    <t>19.1728</t>
  </si>
  <si>
    <t>193.093</t>
  </si>
  <si>
    <t>22.75</t>
  </si>
  <si>
    <t>77.25</t>
  </si>
  <si>
    <t>55.0369</t>
  </si>
  <si>
    <t>186.84</t>
  </si>
  <si>
    <t>24.62</t>
  </si>
  <si>
    <t>75.38</t>
  </si>
  <si>
    <t>47.8696</t>
  </si>
  <si>
    <t>146.569</t>
  </si>
  <si>
    <t>29.31</t>
  </si>
  <si>
    <t>70.69</t>
  </si>
  <si>
    <t>53.4786</t>
  </si>
  <si>
    <t>129.005</t>
  </si>
  <si>
    <t>41.93</t>
  </si>
  <si>
    <t>58.07</t>
  </si>
  <si>
    <t>102.072</t>
  </si>
  <si>
    <t>141.384</t>
  </si>
  <si>
    <t>7.88</t>
  </si>
  <si>
    <t>92.12</t>
  </si>
  <si>
    <t>13.2616</t>
  </si>
  <si>
    <t>154.977</t>
  </si>
  <si>
    <t>33.96</t>
  </si>
  <si>
    <t>66.04</t>
  </si>
  <si>
    <t>69.2061</t>
  </si>
  <si>
    <t>134.604</t>
  </si>
  <si>
    <t>10.35</t>
  </si>
  <si>
    <t>89.65</t>
  </si>
  <si>
    <t>16.2573</t>
  </si>
  <si>
    <t>140.84</t>
  </si>
  <si>
    <t>26.75</t>
  </si>
  <si>
    <t>73.25</t>
  </si>
  <si>
    <t>50.7103</t>
  </si>
  <si>
    <t>138.88</t>
  </si>
  <si>
    <t>8.21</t>
  </si>
  <si>
    <t>91.79</t>
  </si>
  <si>
    <t>11.1218</t>
  </si>
  <si>
    <t>124.395</t>
  </si>
  <si>
    <t>α' - Augerparameter</t>
  </si>
  <si>
    <t>α=BE(photoelectron) + KE(Augerelectron)</t>
  </si>
  <si>
    <t>Data Set</t>
  </si>
  <si>
    <t>Name</t>
  </si>
  <si>
    <t>Position</t>
  </si>
  <si>
    <t>FWHM</t>
  </si>
  <si>
    <t>R.S.F.</t>
  </si>
  <si>
    <t>Area</t>
  </si>
  <si>
    <t>% Conc.</t>
  </si>
  <si>
    <t>82.07</t>
  </si>
  <si>
    <t>17.93</t>
  </si>
  <si>
    <t>Peak Area Results Compact form (Atomic Concentrations)</t>
  </si>
  <si>
    <t>%Conc</t>
  </si>
  <si>
    <t>St.Dev.</t>
  </si>
  <si>
    <t xml:space="preserve"> </t>
  </si>
  <si>
    <t>Peak Area Results Compact form (RSF Corrected Peak Intensities and St.Dev.)</t>
  </si>
  <si>
    <t>502.14</t>
  </si>
  <si>
    <t>Peak Area Results</t>
  </si>
  <si>
    <t>Peak Area Results (RSF Corrected Intensities and St.Dev.)</t>
  </si>
  <si>
    <t>59.80</t>
  </si>
  <si>
    <t>40.20</t>
  </si>
  <si>
    <t>66.12</t>
  </si>
  <si>
    <t>33.88</t>
  </si>
  <si>
    <t>52.97</t>
  </si>
  <si>
    <t>47.03</t>
  </si>
  <si>
    <t>0.9099</t>
  </si>
  <si>
    <t>70.83</t>
  </si>
  <si>
    <t>29.17</t>
  </si>
  <si>
    <t>67.86</t>
  </si>
  <si>
    <t>32.14</t>
  </si>
  <si>
    <t>59.73</t>
  </si>
  <si>
    <t>40.27</t>
  </si>
  <si>
    <t>59.82</t>
  </si>
  <si>
    <t>40.18</t>
  </si>
  <si>
    <t>90.96</t>
  </si>
  <si>
    <t>0.9483</t>
  </si>
  <si>
    <t>77.24</t>
  </si>
  <si>
    <t>22.76</t>
  </si>
  <si>
    <t>75.42</t>
  </si>
  <si>
    <t>24.58</t>
  </si>
  <si>
    <t>58.26</t>
  </si>
  <si>
    <t>41.74</t>
  </si>
  <si>
    <t>141.71</t>
  </si>
  <si>
    <t>101.51</t>
  </si>
  <si>
    <t>92.10</t>
  </si>
  <si>
    <t>0.6225</t>
  </si>
  <si>
    <t>66.03</t>
  </si>
  <si>
    <t>33.97</t>
  </si>
  <si>
    <t>0.9216</t>
  </si>
  <si>
    <t>74.32</t>
  </si>
  <si>
    <t>25.68</t>
  </si>
  <si>
    <t>91.82</t>
  </si>
  <si>
    <t>0.4992</t>
  </si>
  <si>
    <t>etching time</t>
  </si>
  <si>
    <t>Zn 2p3/2 oxide peak</t>
  </si>
  <si>
    <t>Zn 2p3/2 metal peak</t>
  </si>
  <si>
    <t>Element</t>
  </si>
  <si>
    <t>Spectral Line</t>
  </si>
  <si>
    <t>Formula</t>
  </si>
  <si>
    <t>Energy (eV)</t>
  </si>
  <si>
    <t>Details ?</t>
  </si>
  <si>
    <t>Zn</t>
  </si>
  <si>
    <t>L3M45M45(1G)</t>
  </si>
  <si>
    <t>ZnCl2</t>
  </si>
  <si>
    <t>Click</t>
  </si>
  <si>
    <t>Cu64Zn36</t>
  </si>
  <si>
    <t>ZnF2</t>
  </si>
  <si>
    <t>[Zn(CH3C(O)CHC(O)CH3)2]</t>
  </si>
  <si>
    <t>Zn4Si2O7(OH)2.2H2O</t>
  </si>
  <si>
    <t>Al2ZnO4</t>
  </si>
  <si>
    <t>ZnSO4</t>
  </si>
  <si>
    <t>ZnO</t>
  </si>
  <si>
    <t>ZnS</t>
  </si>
  <si>
    <t>ZnBr2</t>
  </si>
  <si>
    <t>ZnI2</t>
  </si>
  <si>
    <t>ZnSe</t>
  </si>
  <si>
    <t>ZnTe</t>
  </si>
  <si>
    <t>ZnO/Si</t>
  </si>
  <si>
    <t>ZnO/SiO2</t>
  </si>
  <si>
    <t>Zn5(CO3)2(OH)6</t>
  </si>
  <si>
    <t>Zn2SiO4</t>
  </si>
  <si>
    <t>Zn5(OH)6(CO3)2</t>
  </si>
  <si>
    <t>ZnCO3</t>
  </si>
  <si>
    <t>ZnFe2O4</t>
  </si>
  <si>
    <t>Zn(OH)2</t>
  </si>
  <si>
    <t>Zn metal</t>
  </si>
  <si>
    <t>0.00</t>
  </si>
  <si>
    <t>0.61</t>
  </si>
  <si>
    <t>0.73</t>
  </si>
  <si>
    <t xml:space="preserve">Zn LMM Auger </t>
  </si>
  <si>
    <t>O 1s</t>
  </si>
  <si>
    <t>67.95</t>
  </si>
  <si>
    <t>1.54</t>
  </si>
  <si>
    <t>30.51</t>
  </si>
  <si>
    <t>11057.8</t>
  </si>
  <si>
    <t>250.724</t>
  </si>
  <si>
    <t>4965.36</t>
  </si>
  <si>
    <t>1.97</t>
  </si>
  <si>
    <t>72.85</t>
  </si>
  <si>
    <t>3.56</t>
  </si>
  <si>
    <t>19.85</t>
  </si>
  <si>
    <t>1.78</t>
  </si>
  <si>
    <t>341.373</t>
  </si>
  <si>
    <t>12612.8</t>
  </si>
  <si>
    <t>616.317</t>
  </si>
  <si>
    <t>3436.47</t>
  </si>
  <si>
    <t>307.476</t>
  </si>
  <si>
    <t>0.11</t>
  </si>
  <si>
    <t>72.15</t>
  </si>
  <si>
    <t>8.43</t>
  </si>
  <si>
    <t>18.59</t>
  </si>
  <si>
    <t>0.72</t>
  </si>
  <si>
    <t>18.0654</t>
  </si>
  <si>
    <t>12031</t>
  </si>
  <si>
    <t>1405.19</t>
  </si>
  <si>
    <t>3099.71</t>
  </si>
  <si>
    <t>120.627</t>
  </si>
  <si>
    <t>0.31</t>
  </si>
  <si>
    <t>72.64</t>
  </si>
  <si>
    <t>2.73</t>
  </si>
  <si>
    <t>11.94</t>
  </si>
  <si>
    <t>12.38</t>
  </si>
  <si>
    <t>47.525</t>
  </si>
  <si>
    <t>10959.6</t>
  </si>
  <si>
    <t>411.644</t>
  </si>
  <si>
    <t>1800.83</t>
  </si>
  <si>
    <t>1867.94</t>
  </si>
  <si>
    <t>72.83</t>
  </si>
  <si>
    <t>2.32</t>
  </si>
  <si>
    <t>10.78</t>
  </si>
  <si>
    <t>14.08</t>
  </si>
  <si>
    <t>0.000760513</t>
  </si>
  <si>
    <t>10509</t>
  </si>
  <si>
    <t>335.141</t>
  </si>
  <si>
    <t>1554.93</t>
  </si>
  <si>
    <t>2031.08</t>
  </si>
  <si>
    <t>10.42</t>
  </si>
  <si>
    <t>75.24</t>
  </si>
  <si>
    <t>1.92</t>
  </si>
  <si>
    <t>11.22</t>
  </si>
  <si>
    <t>1.20</t>
  </si>
  <si>
    <t>1358.86</t>
  </si>
  <si>
    <t>9812.11</t>
  </si>
  <si>
    <t>251.011</t>
  </si>
  <si>
    <t>1462.63</t>
  </si>
  <si>
    <t>156.705</t>
  </si>
  <si>
    <t>80.42</t>
  </si>
  <si>
    <t>4.30</t>
  </si>
  <si>
    <t>14.77</t>
  </si>
  <si>
    <t>0.51</t>
  </si>
  <si>
    <t>2.4356e-009</t>
  </si>
  <si>
    <t>9268.25</t>
  </si>
  <si>
    <t>495.768</t>
  </si>
  <si>
    <t>1702.2</t>
  </si>
  <si>
    <t>58.9835</t>
  </si>
  <si>
    <t>74.86</t>
  </si>
  <si>
    <t>4.15</t>
  </si>
  <si>
    <t>17.50</t>
  </si>
  <si>
    <t>3.49</t>
  </si>
  <si>
    <t>8698.9</t>
  </si>
  <si>
    <t>481.694</t>
  </si>
  <si>
    <t>2033.48</t>
  </si>
  <si>
    <t>406.116</t>
  </si>
  <si>
    <t>4.27</t>
  </si>
  <si>
    <t>74.52</t>
  </si>
  <si>
    <t>7.03</t>
  </si>
  <si>
    <t>13.44</t>
  </si>
  <si>
    <t>491.903</t>
  </si>
  <si>
    <t>8576.07</t>
  </si>
  <si>
    <t>808.571</t>
  </si>
  <si>
    <t>1547.17</t>
  </si>
  <si>
    <t>84.4406</t>
  </si>
  <si>
    <t>5.15</t>
  </si>
  <si>
    <t>74.82</t>
  </si>
  <si>
    <t>4.55</t>
  </si>
  <si>
    <t>15.44</t>
  </si>
  <si>
    <t>0.04</t>
  </si>
  <si>
    <t>564.544</t>
  </si>
  <si>
    <t>8206.67</t>
  </si>
  <si>
    <t>499.082</t>
  </si>
  <si>
    <t>1692.95</t>
  </si>
  <si>
    <t>4.93404</t>
  </si>
  <si>
    <t>78.48</t>
  </si>
  <si>
    <t>6.53</t>
  </si>
  <si>
    <t>14.98</t>
  </si>
  <si>
    <t>8168.25</t>
  </si>
  <si>
    <t>679.72</t>
  </si>
  <si>
    <t>1559.1</t>
  </si>
  <si>
    <t>0.32848</t>
  </si>
  <si>
    <t>78.33</t>
  </si>
  <si>
    <t>4.34</t>
  </si>
  <si>
    <t>17.33</t>
  </si>
  <si>
    <t>8014.5</t>
  </si>
  <si>
    <t>444.459</t>
  </si>
  <si>
    <t>1772.62</t>
  </si>
  <si>
    <t>2.48</t>
  </si>
  <si>
    <t>73.85</t>
  </si>
  <si>
    <t>5.45</t>
  </si>
  <si>
    <t>18.20</t>
  </si>
  <si>
    <t>0.01</t>
  </si>
  <si>
    <t>241.241</t>
  </si>
  <si>
    <t>7182.3</t>
  </si>
  <si>
    <t>530.309</t>
  </si>
  <si>
    <t>1770.41</t>
  </si>
  <si>
    <t>1.29241</t>
  </si>
  <si>
    <t>0.14</t>
  </si>
  <si>
    <t>76.95</t>
  </si>
  <si>
    <t>17.76</t>
  </si>
  <si>
    <t>13.6124</t>
  </si>
  <si>
    <t>7379.89</t>
  </si>
  <si>
    <t>493.648</t>
  </si>
  <si>
    <t>1703.26</t>
  </si>
  <si>
    <t>76.88</t>
  </si>
  <si>
    <t>5.72</t>
  </si>
  <si>
    <t>17.40</t>
  </si>
  <si>
    <t>7460.57</t>
  </si>
  <si>
    <t>555.027</t>
  </si>
  <si>
    <t>1688.89</t>
  </si>
  <si>
    <t>77.15</t>
  </si>
  <si>
    <t>3.67</t>
  </si>
  <si>
    <t>19.18</t>
  </si>
  <si>
    <t>8.24735e-009</t>
  </si>
  <si>
    <t>7086.44</t>
  </si>
  <si>
    <t>336.979</t>
  </si>
  <si>
    <t>1761.76</t>
  </si>
  <si>
    <t>0.00136158</t>
  </si>
  <si>
    <t>5.32</t>
  </si>
  <si>
    <t>17.54</t>
  </si>
  <si>
    <t>0.19</t>
  </si>
  <si>
    <t>6886.43</t>
  </si>
  <si>
    <t>475.793</t>
  </si>
  <si>
    <t>1569.91</t>
  </si>
  <si>
    <t>16.7621</t>
  </si>
  <si>
    <t>76.73</t>
  </si>
  <si>
    <t>4.04</t>
  </si>
  <si>
    <t>15.01</t>
  </si>
  <si>
    <t>4.22</t>
  </si>
  <si>
    <t>7314</t>
  </si>
  <si>
    <t>385.171</t>
  </si>
  <si>
    <t>1431.24</t>
  </si>
  <si>
    <t>402.273</t>
  </si>
  <si>
    <t>79.29</t>
  </si>
  <si>
    <t>6.80</t>
  </si>
  <si>
    <t>13.90</t>
  </si>
  <si>
    <t>7053.43</t>
  </si>
  <si>
    <t>604.721</t>
  </si>
  <si>
    <t>1236.78</t>
  </si>
  <si>
    <t>0.753842</t>
  </si>
  <si>
    <t>0.07</t>
  </si>
  <si>
    <t>78.23</t>
  </si>
  <si>
    <t>3.30</t>
  </si>
  <si>
    <t>16.93</t>
  </si>
  <si>
    <t>1.47</t>
  </si>
  <si>
    <t>6.06334</t>
  </si>
  <si>
    <t>6589.17</t>
  </si>
  <si>
    <t>277.966</t>
  </si>
  <si>
    <t>1426.22</t>
  </si>
  <si>
    <t>123.401</t>
  </si>
  <si>
    <t>5.06</t>
  </si>
  <si>
    <t>12.87</t>
  </si>
  <si>
    <t>6753.71</t>
  </si>
  <si>
    <t>416.27</t>
  </si>
  <si>
    <t>1059.33</t>
  </si>
  <si>
    <t>0.100485</t>
  </si>
  <si>
    <t>78.46</t>
  </si>
  <si>
    <t>3.52</t>
  </si>
  <si>
    <t>18.02</t>
  </si>
  <si>
    <t>6423.54</t>
  </si>
  <si>
    <t>287.866</t>
  </si>
  <si>
    <t>1475.5</t>
  </si>
  <si>
    <t>81.23</t>
  </si>
  <si>
    <t>2.14</t>
  </si>
  <si>
    <t>16.60</t>
  </si>
  <si>
    <t>0.03</t>
  </si>
  <si>
    <t>2.83082e-007</t>
  </si>
  <si>
    <t>6241.44</t>
  </si>
  <si>
    <t>164.299</t>
  </si>
  <si>
    <t>1275.51</t>
  </si>
  <si>
    <t>2.43763</t>
  </si>
  <si>
    <t>79.35</t>
  </si>
  <si>
    <t>1.59</t>
  </si>
  <si>
    <t>16.50</t>
  </si>
  <si>
    <t>1.94</t>
  </si>
  <si>
    <t>50.6591</t>
  </si>
  <si>
    <t>6577.01</t>
  </si>
  <si>
    <t>131.666</t>
  </si>
  <si>
    <t>1367.99</t>
  </si>
  <si>
    <t>161.185</t>
  </si>
  <si>
    <t>Zn 2p 3/2 peak</t>
  </si>
  <si>
    <t>St,Dev,</t>
  </si>
  <si>
    <t>Zn L3M45M45 Auger peak metal</t>
  </si>
  <si>
    <t>Zn L3M45M45 Auger peak hydroxide</t>
  </si>
  <si>
    <t>mod. Aug. Parameter</t>
  </si>
  <si>
    <t>94.60</t>
  </si>
  <si>
    <t>5.40</t>
  </si>
  <si>
    <t>75.95</t>
  </si>
  <si>
    <t>24.05</t>
  </si>
  <si>
    <t>65.83</t>
  </si>
  <si>
    <t>34.17</t>
  </si>
  <si>
    <t>65.14</t>
  </si>
  <si>
    <t>34.86</t>
  </si>
  <si>
    <t>60.79</t>
  </si>
  <si>
    <t>39.21</t>
  </si>
  <si>
    <t>64.70</t>
  </si>
  <si>
    <t>35.30</t>
  </si>
  <si>
    <t>60.93</t>
  </si>
  <si>
    <t>39.07</t>
  </si>
  <si>
    <t>57.93</t>
  </si>
  <si>
    <t>42.07</t>
  </si>
  <si>
    <t>59.83</t>
  </si>
  <si>
    <t>40.17</t>
  </si>
  <si>
    <t>66.10</t>
  </si>
  <si>
    <t>33.90</t>
  </si>
  <si>
    <t>57.60</t>
  </si>
  <si>
    <t>42.40</t>
  </si>
  <si>
    <t>60.77</t>
  </si>
  <si>
    <t>39.23</t>
  </si>
  <si>
    <t>66.80</t>
  </si>
  <si>
    <t>33.20</t>
  </si>
  <si>
    <t>59.15</t>
  </si>
  <si>
    <t>40.85</t>
  </si>
  <si>
    <t>69.15</t>
  </si>
  <si>
    <t>30.85</t>
  </si>
  <si>
    <t>69.00</t>
  </si>
  <si>
    <t>31.00</t>
  </si>
  <si>
    <t>71.04</t>
  </si>
  <si>
    <t>28.96</t>
  </si>
  <si>
    <t>68.31</t>
  </si>
  <si>
    <t>31.69</t>
  </si>
  <si>
    <t>80.47</t>
  </si>
  <si>
    <t>19.53</t>
  </si>
  <si>
    <t>71.19</t>
  </si>
  <si>
    <t>28.81</t>
  </si>
  <si>
    <t>75.33</t>
  </si>
  <si>
    <t>24.67</t>
  </si>
  <si>
    <t>1007.2</t>
  </si>
  <si>
    <t>57.4418</t>
  </si>
  <si>
    <t>878.644</t>
  </si>
  <si>
    <t>278.268</t>
  </si>
  <si>
    <t>646.866</t>
  </si>
  <si>
    <t>335.768</t>
  </si>
  <si>
    <t>549.786</t>
  </si>
  <si>
    <t>294.229</t>
  </si>
  <si>
    <t>428.711</t>
  </si>
  <si>
    <t>276.496</t>
  </si>
  <si>
    <t>405.136</t>
  </si>
  <si>
    <t>221.057</t>
  </si>
  <si>
    <t>346.326</t>
  </si>
  <si>
    <t>222.046</t>
  </si>
  <si>
    <t>346.121</t>
  </si>
  <si>
    <t>202.065</t>
  </si>
  <si>
    <t>298.254</t>
  </si>
  <si>
    <t>216.613</t>
  </si>
  <si>
    <t>300.799</t>
  </si>
  <si>
    <t>201.95</t>
  </si>
  <si>
    <t>309.562</t>
  </si>
  <si>
    <t>158.797</t>
  </si>
  <si>
    <t>290.37</t>
  </si>
  <si>
    <t>213.712</t>
  </si>
  <si>
    <t>272.345</t>
  </si>
  <si>
    <t>175.837</t>
  </si>
  <si>
    <t>296.33</t>
  </si>
  <si>
    <t>147.259</t>
  </si>
  <si>
    <t>262.192</t>
  </si>
  <si>
    <t>181.068</t>
  </si>
  <si>
    <t>296.297</t>
  </si>
  <si>
    <t>103.603</t>
  </si>
  <si>
    <t>265.393</t>
  </si>
  <si>
    <t>118.417</t>
  </si>
  <si>
    <t>251.567</t>
  </si>
  <si>
    <t>113.009</t>
  </si>
  <si>
    <t>243.948</t>
  </si>
  <si>
    <t>99.4473</t>
  </si>
  <si>
    <t>234.739</t>
  </si>
  <si>
    <t>108.913</t>
  </si>
  <si>
    <t>255.1</t>
  </si>
  <si>
    <t>82.7908</t>
  </si>
  <si>
    <t>252.304</t>
  </si>
  <si>
    <t>61.2504</t>
  </si>
  <si>
    <t>231.435</t>
  </si>
  <si>
    <t>93.6616</t>
  </si>
  <si>
    <t>215.6</t>
  </si>
  <si>
    <t>70.5963</t>
  </si>
  <si>
    <t>Zn 2p 1/2 peak</t>
  </si>
  <si>
    <t>Zn 2p1/2 oxide peak</t>
  </si>
  <si>
    <t>Zn 2p1/2 metal peak</t>
  </si>
  <si>
    <t>Al 2p 1/2</t>
  </si>
  <si>
    <t>Al 2p 3/2</t>
  </si>
  <si>
    <t>Al 2p oxide</t>
  </si>
  <si>
    <t>52.53</t>
  </si>
  <si>
    <t>Alumnim Oxide/Hydroxide Thickness Calculator using the Strohmeier Equation, Mark C. Biesinger, Surface Science Western, 2008.</t>
  </si>
  <si>
    <t>Based on the calculations of Carlson 1) and Strohmeier 2)</t>
  </si>
  <si>
    <t>Using Al K(alpha) X-ray Source</t>
  </si>
  <si>
    <t>Set up for 90 degree take-off angle (change sintheta if needed), Al Kalpha X-rays</t>
  </si>
  <si>
    <t>Input Metal Percentage</t>
  </si>
  <si>
    <t>Io</t>
  </si>
  <si>
    <t>Im</t>
  </si>
  <si>
    <t>IMFPo</t>
  </si>
  <si>
    <t>IMFPm</t>
  </si>
  <si>
    <t>No</t>
  </si>
  <si>
    <t>Nm</t>
  </si>
  <si>
    <t>d(A)</t>
  </si>
  <si>
    <t>Al /Alox</t>
  </si>
  <si>
    <t>There is a huge range of band gap data and IMFPs for Al (III) oxides/hydroxides/hydrates. This and the inability of XPS to accurately distinguish</t>
  </si>
  <si>
    <t>the exact form of the (III) oxide present suggests that a truly accurate measurement of oxide thickness is not available at the present time.  Strohmeier's original</t>
  </si>
  <si>
    <t>assumptions and values are still reasonable given the data available now and are used here.</t>
  </si>
  <si>
    <r>
      <t xml:space="preserve">Ref 1. T.A. Carlson, G.E. McGuire, J. Electron Spectrosc. Relat. Phenom, 1972/73; </t>
    </r>
    <r>
      <rPr>
        <b/>
        <sz val="10"/>
        <rFont val="Arial"/>
        <family val="2"/>
      </rPr>
      <t>1</t>
    </r>
    <r>
      <rPr>
        <sz val="10"/>
        <rFont val="Arial"/>
        <family val="2"/>
      </rPr>
      <t>, 161.</t>
    </r>
  </si>
  <si>
    <r>
      <t>Ref 2. B.R. Strohmeier, Surf. Interface Anal. 1990,</t>
    </r>
    <r>
      <rPr>
        <b/>
        <sz val="10"/>
        <rFont val="Arial"/>
        <family val="2"/>
      </rPr>
      <t xml:space="preserve"> 15</t>
    </r>
    <r>
      <rPr>
        <sz val="10"/>
        <rFont val="Arial"/>
        <family val="2"/>
      </rPr>
      <t>, 51</t>
    </r>
  </si>
  <si>
    <t>sintheta
(rad)</t>
  </si>
  <si>
    <t>d(nm)</t>
  </si>
  <si>
    <t>Aluminium</t>
  </si>
  <si>
    <t>1007.17</t>
  </si>
  <si>
    <t>92.59</t>
  </si>
  <si>
    <t>7.41</t>
  </si>
  <si>
    <t>69.23</t>
  </si>
  <si>
    <t>30.77</t>
  </si>
  <si>
    <t>57.89</t>
  </si>
  <si>
    <t>42.11</t>
  </si>
  <si>
    <t>57.14</t>
  </si>
  <si>
    <t>42.86</t>
  </si>
  <si>
    <t>47.47</t>
  </si>
  <si>
    <t>56.68</t>
  </si>
  <si>
    <t>43.32</t>
  </si>
  <si>
    <t>52.68</t>
  </si>
  <si>
    <t>47.32</t>
  </si>
  <si>
    <t>55.00</t>
  </si>
  <si>
    <t>45.00</t>
  </si>
  <si>
    <t>49.58</t>
  </si>
  <si>
    <t>50.42</t>
  </si>
  <si>
    <t>51.53</t>
  </si>
  <si>
    <t>48.47</t>
  </si>
  <si>
    <t>58.23</t>
  </si>
  <si>
    <t>41.77</t>
  </si>
  <si>
    <t>49.24</t>
  </si>
  <si>
    <t>50.76</t>
  </si>
  <si>
    <t>52.50</t>
  </si>
  <si>
    <t>47.50</t>
  </si>
  <si>
    <t>58.99</t>
  </si>
  <si>
    <t>41.01</t>
  </si>
  <si>
    <t>50.79</t>
  </si>
  <si>
    <t>49.21</t>
  </si>
  <si>
    <t>67.12</t>
  </si>
  <si>
    <t>32.88</t>
  </si>
  <si>
    <t>61.40</t>
  </si>
  <si>
    <t>38.60</t>
  </si>
  <si>
    <t>61.58</t>
  </si>
  <si>
    <t>38.42</t>
  </si>
  <si>
    <t>63.15</t>
  </si>
  <si>
    <t>36.85</t>
  </si>
  <si>
    <t>60.42</t>
  </si>
  <si>
    <t>39.58</t>
  </si>
  <si>
    <t>68.84</t>
  </si>
  <si>
    <t>31.16</t>
  </si>
  <si>
    <t>73.94</t>
  </si>
  <si>
    <t>26.06</t>
  </si>
  <si>
    <t>65.17</t>
  </si>
  <si>
    <t>34.83</t>
  </si>
  <si>
    <t>69.16</t>
  </si>
  <si>
    <t>30.84</t>
  </si>
  <si>
    <t>80.5606</t>
  </si>
  <si>
    <t>878.432</t>
  </si>
  <si>
    <t>390.419</t>
  </si>
  <si>
    <t>646.862</t>
  </si>
  <si>
    <t>470.454</t>
  </si>
  <si>
    <t>549.742</t>
  </si>
  <si>
    <t>412.385</t>
  </si>
  <si>
    <t>428.71</t>
  </si>
  <si>
    <t>387.401</t>
  </si>
  <si>
    <t>405.034</t>
  </si>
  <si>
    <t>309.622</t>
  </si>
  <si>
    <t>346.327</t>
  </si>
  <si>
    <t>311.109</t>
  </si>
  <si>
    <t>346.081</t>
  </si>
  <si>
    <t>283.171</t>
  </si>
  <si>
    <t>298.276</t>
  </si>
  <si>
    <t>303.327</t>
  </si>
  <si>
    <t>282.953</t>
  </si>
  <si>
    <t>309.703</t>
  </si>
  <si>
    <t>222.182</t>
  </si>
  <si>
    <t>290.409</t>
  </si>
  <si>
    <t>299.363</t>
  </si>
  <si>
    <t>246.366</t>
  </si>
  <si>
    <t>296.441</t>
  </si>
  <si>
    <t>206.122</t>
  </si>
  <si>
    <t>262.096</t>
  </si>
  <si>
    <t>253.911</t>
  </si>
  <si>
    <t>296.308</t>
  </si>
  <si>
    <t>145.137</t>
  </si>
  <si>
    <t>265.005</t>
  </si>
  <si>
    <t>166.605</t>
  </si>
  <si>
    <t>252.081</t>
  </si>
  <si>
    <t>157.245</t>
  </si>
  <si>
    <t>242.915</t>
  </si>
  <si>
    <t>141.769</t>
  </si>
  <si>
    <t>234.273</t>
  </si>
  <si>
    <t>153.485</t>
  </si>
  <si>
    <t>255.35</t>
  </si>
  <si>
    <t>115.607</t>
  </si>
  <si>
    <t>250.998</t>
  </si>
  <si>
    <t>88.4448</t>
  </si>
  <si>
    <t>233.881</t>
  </si>
  <si>
    <t>125.002</t>
  </si>
  <si>
    <t>216.693</t>
  </si>
  <si>
    <t>96.6155</t>
  </si>
  <si>
    <t>RSF different for metal and oxide</t>
  </si>
  <si>
    <t>RSF same for metal and oxide</t>
  </si>
  <si>
    <t>Zn 2p3 metal</t>
  </si>
  <si>
    <t>Integrated Intensity oxide</t>
  </si>
  <si>
    <t>Integrated Intensity metal</t>
  </si>
  <si>
    <t>max Intensity oxide</t>
  </si>
  <si>
    <t>max Intensity metal</t>
  </si>
  <si>
    <t>c:\documents and settings\franke\my documents\phd\characterisation\xps\work\1_a.dset.vms</t>
  </si>
  <si>
    <t>Etch Time</t>
  </si>
  <si>
    <t>Zn 2p 1 oxide</t>
  </si>
  <si>
    <t>c:\documents and settings\franke\my documents\phd\characterisation\xps\work\1_b.dset.vms</t>
  </si>
  <si>
    <t>Zn 2p 1 metal</t>
  </si>
  <si>
    <t>c:\documents and settings\franke\my documents\phd\characterisation\xps\work\2a.dset.vms</t>
  </si>
  <si>
    <t>c:\documents and settings\franke\my documents\phd\characterisation\xps\work\2b.dset.vms</t>
  </si>
  <si>
    <t>c:\documents and settings\franke\my documents\phd\characterisation\xps\work\3a.dset.vms</t>
  </si>
  <si>
    <t>c:\documents and settings\franke\my documents\phd\characterisation\xps\work\3b.dset.vms</t>
  </si>
  <si>
    <t>c:\documents and settings\franke\my documents\phd\characterisation\xps\work\3bdp.dset.vms</t>
  </si>
  <si>
    <t>Aluminium - Aluminium Oxid in Sample 2</t>
  </si>
  <si>
    <t>Al 2s 1</t>
  </si>
  <si>
    <t>Al 2s 3</t>
  </si>
  <si>
    <t>C 1s</t>
  </si>
  <si>
    <t>Zn 2p 1</t>
  </si>
  <si>
    <t>Zn 2p 3</t>
  </si>
  <si>
    <t>Al</t>
  </si>
  <si>
    <t>C</t>
  </si>
  <si>
    <t>O</t>
  </si>
  <si>
    <t>Zn 3p</t>
  </si>
  <si>
    <t>Al 2p</t>
  </si>
  <si>
    <t>Sputtering time</t>
  </si>
  <si>
    <t>Sputter Time</t>
  </si>
  <si>
    <t>Zn 2p 3 oxide</t>
  </si>
  <si>
    <t>Zn metalic</t>
  </si>
  <si>
    <t>Zn oxide</t>
  </si>
  <si>
    <t>Al metal</t>
  </si>
  <si>
    <t>Al oxid</t>
  </si>
  <si>
    <t>RATIO metal</t>
  </si>
  <si>
    <t>RATIO oxide</t>
  </si>
  <si>
    <t>Zn 3s</t>
  </si>
  <si>
    <t>modified Auger parameter</t>
  </si>
  <si>
    <t>sample 1</t>
  </si>
  <si>
    <t>Auger peaks</t>
  </si>
  <si>
    <t>sample 2</t>
  </si>
  <si>
    <t>Zn L3M45M45 Auger peak 
hydroxide</t>
  </si>
  <si>
    <t>Zn L3M45M45 Auger peak 
metal</t>
  </si>
  <si>
    <t>not detected</t>
  </si>
  <si>
    <t>Sample 3</t>
  </si>
  <si>
    <t>Augerpeaks</t>
  </si>
  <si>
    <t>photo electron peaks</t>
  </si>
  <si>
    <t>Auger parameter oxide</t>
  </si>
  <si>
    <t>Auger parameter metal</t>
  </si>
  <si>
    <t>Zn 2p 3 metal</t>
  </si>
  <si>
    <t>Al metallic</t>
  </si>
  <si>
    <t>Al oxidized</t>
  </si>
  <si>
    <t>Zn metallic</t>
  </si>
  <si>
    <t>Zn oxidized</t>
  </si>
  <si>
    <t>Oxygen</t>
  </si>
  <si>
    <t>C:\Documents and Settings\franke\My Documents\PhD\Characterisation\xps\work\2adp merged 1+2 quantif.vms</t>
  </si>
  <si>
    <t>Al oxide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</si>
</sst>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8" formatCode="0.00000"/>
    <numFmt numFmtId="169" formatCode="0.000"/>
    <numFmt numFmtId="170" formatCode="0.0000"/>
    <numFmt numFmtId="171" formatCode="0.0"/>
  </numFmts>
  <fonts count="9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00B050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1"/>
      <color rgb="FF7030A0"/>
      <name val="Calibri"/>
      <family val="2"/>
      <scheme val="minor"/>
    </font>
    <font>
      <b/>
      <sz val="1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56">
    <xf numFmtId="0" fontId="0" fillId="0" borderId="0" xfId="0"/>
    <xf numFmtId="17" fontId="0" fillId="0" borderId="0" xfId="0" applyNumberFormat="1"/>
    <xf numFmtId="3" fontId="0" fillId="0" borderId="0" xfId="0" applyNumberFormat="1"/>
    <xf numFmtId="16" fontId="0" fillId="0" borderId="0" xfId="0" applyNumberFormat="1"/>
    <xf numFmtId="0" fontId="0" fillId="0" borderId="0" xfId="0" applyNumberFormat="1"/>
    <xf numFmtId="49" fontId="0" fillId="0" borderId="0" xfId="0" applyNumberFormat="1"/>
    <xf numFmtId="49" fontId="0" fillId="3" borderId="0" xfId="0" applyNumberFormat="1" applyFill="1"/>
    <xf numFmtId="2" fontId="0" fillId="0" borderId="0" xfId="0" applyNumberFormat="1"/>
    <xf numFmtId="0" fontId="3" fillId="4" borderId="0" xfId="0" applyFont="1" applyFill="1"/>
    <xf numFmtId="0" fontId="0" fillId="4" borderId="0" xfId="0" applyFill="1"/>
    <xf numFmtId="3" fontId="0" fillId="4" borderId="0" xfId="0" applyNumberFormat="1" applyFill="1"/>
    <xf numFmtId="17" fontId="0" fillId="4" borderId="0" xfId="0" applyNumberFormat="1" applyFill="1"/>
    <xf numFmtId="16" fontId="0" fillId="4" borderId="0" xfId="0" applyNumberFormat="1" applyFill="1"/>
    <xf numFmtId="11" fontId="0" fillId="0" borderId="0" xfId="0" applyNumberFormat="1"/>
    <xf numFmtId="0" fontId="4" fillId="5" borderId="0" xfId="0" applyFont="1" applyFill="1"/>
    <xf numFmtId="0" fontId="0" fillId="5" borderId="0" xfId="0" applyFill="1"/>
    <xf numFmtId="49" fontId="0" fillId="5" borderId="0" xfId="0" applyNumberFormat="1" applyFill="1"/>
    <xf numFmtId="0" fontId="0" fillId="5" borderId="0" xfId="0" applyNumberFormat="1" applyFill="1"/>
    <xf numFmtId="49" fontId="0" fillId="8" borderId="0" xfId="0" applyNumberFormat="1" applyFill="1"/>
    <xf numFmtId="0" fontId="0" fillId="8" borderId="0" xfId="0" applyNumberFormat="1" applyFill="1"/>
    <xf numFmtId="2" fontId="0" fillId="8" borderId="0" xfId="0" applyNumberFormat="1" applyFill="1"/>
    <xf numFmtId="0" fontId="5" fillId="8" borderId="0" xfId="0" applyFont="1" applyFill="1"/>
    <xf numFmtId="0" fontId="0" fillId="8" borderId="0" xfId="0" applyFill="1"/>
    <xf numFmtId="0" fontId="6" fillId="8" borderId="0" xfId="0" applyFont="1" applyFill="1"/>
    <xf numFmtId="0" fontId="6" fillId="8" borderId="0" xfId="0" applyFont="1" applyFill="1" applyBorder="1" applyAlignment="1">
      <alignment horizontal="center"/>
    </xf>
    <xf numFmtId="170" fontId="6" fillId="8" borderId="0" xfId="0" applyNumberFormat="1" applyFont="1" applyFill="1" applyBorder="1" applyAlignment="1">
      <alignment horizontal="center"/>
    </xf>
    <xf numFmtId="2" fontId="6" fillId="8" borderId="0" xfId="0" applyNumberFormat="1" applyFont="1" applyFill="1" applyBorder="1" applyAlignment="1">
      <alignment horizontal="center"/>
    </xf>
    <xf numFmtId="0" fontId="6" fillId="8" borderId="0" xfId="0" applyFont="1" applyFill="1" applyAlignment="1">
      <alignment horizontal="left"/>
    </xf>
    <xf numFmtId="168" fontId="6" fillId="8" borderId="0" xfId="0" applyNumberFormat="1" applyFont="1" applyFill="1" applyBorder="1" applyAlignment="1">
      <alignment horizontal="center"/>
    </xf>
    <xf numFmtId="169" fontId="6" fillId="8" borderId="0" xfId="0" applyNumberFormat="1" applyFont="1" applyFill="1" applyBorder="1" applyAlignment="1">
      <alignment horizontal="center"/>
    </xf>
    <xf numFmtId="171" fontId="6" fillId="8" borderId="0" xfId="0" applyNumberFormat="1" applyFont="1" applyFill="1" applyBorder="1" applyAlignment="1">
      <alignment horizontal="center"/>
    </xf>
    <xf numFmtId="0" fontId="0" fillId="8" borderId="0" xfId="0" applyFill="1" applyAlignment="1"/>
    <xf numFmtId="0" fontId="6" fillId="8" borderId="1" xfId="0" applyFont="1" applyFill="1" applyBorder="1"/>
    <xf numFmtId="0" fontId="6" fillId="8" borderId="1" xfId="0" applyFont="1" applyFill="1" applyBorder="1" applyAlignment="1">
      <alignment horizontal="center"/>
    </xf>
    <xf numFmtId="0" fontId="6" fillId="8" borderId="1" xfId="0" applyFont="1" applyFill="1" applyBorder="1" applyAlignment="1">
      <alignment horizontal="center" wrapText="1"/>
    </xf>
    <xf numFmtId="170" fontId="6" fillId="8" borderId="1" xfId="0" applyNumberFormat="1" applyFont="1" applyFill="1" applyBorder="1" applyAlignment="1">
      <alignment horizontal="center"/>
    </xf>
    <xf numFmtId="171" fontId="6" fillId="8" borderId="1" xfId="0" applyNumberFormat="1" applyFont="1" applyFill="1" applyBorder="1" applyAlignment="1">
      <alignment horizontal="center"/>
    </xf>
    <xf numFmtId="0" fontId="6" fillId="8" borderId="1" xfId="0" applyNumberFormat="1" applyFont="1" applyFill="1" applyBorder="1"/>
    <xf numFmtId="49" fontId="7" fillId="8" borderId="0" xfId="0" applyNumberFormat="1" applyFont="1" applyFill="1"/>
    <xf numFmtId="1" fontId="0" fillId="0" borderId="0" xfId="0" applyNumberFormat="1"/>
    <xf numFmtId="2" fontId="0" fillId="5" borderId="0" xfId="0" applyNumberFormat="1" applyFill="1"/>
    <xf numFmtId="0" fontId="0" fillId="7" borderId="0" xfId="0" applyFill="1"/>
    <xf numFmtId="2" fontId="0" fillId="7" borderId="0" xfId="0" applyNumberFormat="1" applyFill="1"/>
    <xf numFmtId="0" fontId="0" fillId="7" borderId="0" xfId="0" applyFill="1" applyAlignment="1"/>
    <xf numFmtId="0" fontId="0" fillId="0" borderId="0" xfId="0" applyAlignment="1"/>
    <xf numFmtId="0" fontId="0" fillId="9" borderId="0" xfId="0" applyFill="1"/>
    <xf numFmtId="0" fontId="0" fillId="5" borderId="0" xfId="0" applyFill="1" applyAlignment="1"/>
    <xf numFmtId="2" fontId="0" fillId="6" borderId="0" xfId="0" applyNumberFormat="1" applyFill="1"/>
    <xf numFmtId="49" fontId="0" fillId="6" borderId="0" xfId="0" applyNumberFormat="1" applyFill="1"/>
    <xf numFmtId="171" fontId="8" fillId="8" borderId="1" xfId="0" applyNumberFormat="1" applyFont="1" applyFill="1" applyBorder="1" applyAlignment="1">
      <alignment horizontal="center"/>
    </xf>
    <xf numFmtId="0" fontId="2" fillId="8" borderId="0" xfId="0" applyFont="1" applyFill="1"/>
    <xf numFmtId="0" fontId="0" fillId="10" borderId="0" xfId="0" applyFill="1"/>
    <xf numFmtId="0" fontId="1" fillId="2" borderId="0" xfId="1"/>
    <xf numFmtId="0" fontId="0" fillId="0" borderId="0" xfId="0" applyAlignment="1">
      <alignment wrapText="1"/>
    </xf>
    <xf numFmtId="0" fontId="2" fillId="6" borderId="0" xfId="0" applyFont="1" applyFill="1"/>
    <xf numFmtId="0" fontId="0" fillId="0" borderId="0" xfId="0" applyAlignment="1">
      <alignment horizontal="center"/>
    </xf>
  </cellXfs>
  <cellStyles count="2">
    <cellStyle name="Bad" xfId="1" builtinId="27"/>
    <cellStyle name="Normal" xfId="0" builtinId="0"/>
  </cellStyles>
  <dxfs count="3">
    <dxf>
      <font>
        <color theme="1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Zn concentrations 3b.dset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BB38"/>
  <sheetViews>
    <sheetView workbookViewId="0">
      <selection activeCell="AO9" sqref="AO9"/>
    </sheetView>
  </sheetViews>
  <sheetFormatPr defaultRowHeight="15" x14ac:dyDescent="0.25"/>
  <cols>
    <col min="1" max="9" width="9.140625" style="5"/>
    <col min="10" max="10" width="14.28515625" style="5" customWidth="1"/>
    <col min="11" max="11" width="17" style="5" customWidth="1"/>
    <col min="12" max="15" width="9.140625" style="5"/>
    <col min="16" max="16" width="14.85546875" style="5" customWidth="1"/>
    <col min="17" max="25" width="9.140625" style="5"/>
    <col min="26" max="26" width="15.7109375" style="5" customWidth="1"/>
    <col min="27" max="32" width="9.140625" style="5"/>
    <col min="33" max="36" width="11.7109375" style="6" customWidth="1"/>
    <col min="37" max="37" width="12.140625" style="6" bestFit="1" customWidth="1"/>
    <col min="38" max="38" width="11.7109375" style="6" customWidth="1"/>
    <col min="39" max="39" width="30.5703125" style="6" bestFit="1" customWidth="1"/>
    <col min="40" max="40" width="12.140625" style="6" bestFit="1" customWidth="1"/>
    <col min="41" max="16384" width="9.140625" style="5"/>
  </cols>
  <sheetData>
    <row r="4" spans="4:54" x14ac:dyDescent="0.25">
      <c r="X4" s="5" t="s">
        <v>259</v>
      </c>
      <c r="Y4" s="5" t="s">
        <v>163</v>
      </c>
      <c r="Z4" s="5" t="s">
        <v>260</v>
      </c>
      <c r="AH4" s="6" t="s">
        <v>259</v>
      </c>
      <c r="AI4" s="6" t="s">
        <v>163</v>
      </c>
      <c r="AJ4" s="6" t="s">
        <v>260</v>
      </c>
    </row>
    <row r="5" spans="4:54" x14ac:dyDescent="0.25">
      <c r="E5" s="5" t="s">
        <v>65</v>
      </c>
      <c r="F5" s="5" t="s">
        <v>163</v>
      </c>
      <c r="G5" s="5" t="s">
        <v>164</v>
      </c>
      <c r="M5" s="5" t="s">
        <v>65</v>
      </c>
      <c r="N5" s="5" t="s">
        <v>163</v>
      </c>
      <c r="O5" s="5" t="s">
        <v>164</v>
      </c>
      <c r="X5" s="5" t="s">
        <v>259</v>
      </c>
      <c r="Y5" s="5" t="s">
        <v>165</v>
      </c>
      <c r="Z5" s="5" t="s">
        <v>261</v>
      </c>
      <c r="AH5" s="6" t="s">
        <v>259</v>
      </c>
      <c r="AI5" s="6" t="s">
        <v>165</v>
      </c>
      <c r="AJ5" s="6" t="s">
        <v>261</v>
      </c>
    </row>
    <row r="6" spans="4:54" x14ac:dyDescent="0.25">
      <c r="E6" s="5" t="s">
        <v>65</v>
      </c>
      <c r="F6" s="5" t="s">
        <v>165</v>
      </c>
      <c r="G6" s="5" t="s">
        <v>166</v>
      </c>
      <c r="M6" s="5" t="s">
        <v>65</v>
      </c>
      <c r="N6" s="5" t="s">
        <v>165</v>
      </c>
      <c r="O6" s="5" t="s">
        <v>166</v>
      </c>
    </row>
    <row r="9" spans="4:54" x14ac:dyDescent="0.25">
      <c r="AO9" s="6" t="s">
        <v>447</v>
      </c>
    </row>
    <row r="10" spans="4:54" x14ac:dyDescent="0.25">
      <c r="X10" s="5" t="s">
        <v>259</v>
      </c>
      <c r="Y10" s="5" t="s">
        <v>162</v>
      </c>
      <c r="AH10" s="6" t="s">
        <v>259</v>
      </c>
      <c r="AI10" s="6" t="s">
        <v>0</v>
      </c>
    </row>
    <row r="11" spans="4:54" x14ac:dyDescent="0.25">
      <c r="E11" s="5" t="s">
        <v>65</v>
      </c>
      <c r="F11" s="5" t="s">
        <v>0</v>
      </c>
      <c r="M11" s="5" t="s">
        <v>65</v>
      </c>
      <c r="N11" s="5" t="s">
        <v>162</v>
      </c>
      <c r="AR11" s="5" t="s">
        <v>1</v>
      </c>
      <c r="AW11" s="5" t="s">
        <v>2</v>
      </c>
    </row>
    <row r="12" spans="4:54" x14ac:dyDescent="0.25">
      <c r="G12" s="5" t="s">
        <v>1</v>
      </c>
      <c r="J12" s="5" t="s">
        <v>2</v>
      </c>
      <c r="P12" s="5" t="s">
        <v>1</v>
      </c>
      <c r="S12" s="5" t="s">
        <v>2</v>
      </c>
      <c r="Z12" s="5" t="s">
        <v>1</v>
      </c>
      <c r="AC12" s="5" t="s">
        <v>2</v>
      </c>
      <c r="AJ12" s="6" t="s">
        <v>1</v>
      </c>
      <c r="AM12" s="6" t="s">
        <v>2</v>
      </c>
    </row>
    <row r="13" spans="4:54" x14ac:dyDescent="0.25">
      <c r="AP13" s="5" t="s">
        <v>3</v>
      </c>
      <c r="AQ13" s="5" t="s">
        <v>4</v>
      </c>
      <c r="AR13" s="5" t="s">
        <v>427</v>
      </c>
      <c r="AS13" s="5" t="s">
        <v>448</v>
      </c>
      <c r="AT13" s="5" t="s">
        <v>443</v>
      </c>
      <c r="AU13" s="5" t="s">
        <v>442</v>
      </c>
      <c r="AV13" s="5" t="s">
        <v>429</v>
      </c>
      <c r="AX13" s="5" t="s">
        <v>427</v>
      </c>
      <c r="AY13" s="5" t="s">
        <v>448</v>
      </c>
      <c r="AZ13" s="5" t="s">
        <v>443</v>
      </c>
      <c r="BA13" s="5" t="s">
        <v>442</v>
      </c>
      <c r="BB13" s="5" t="s">
        <v>429</v>
      </c>
    </row>
    <row r="14" spans="4:54" x14ac:dyDescent="0.25">
      <c r="E14" s="5" t="s">
        <v>3</v>
      </c>
      <c r="F14" s="5" t="s">
        <v>4</v>
      </c>
      <c r="G14" s="5" t="s">
        <v>5</v>
      </c>
      <c r="H14" s="5" t="s">
        <v>6</v>
      </c>
      <c r="J14" s="5" t="s">
        <v>5</v>
      </c>
      <c r="K14" s="5" t="s">
        <v>6</v>
      </c>
      <c r="N14" s="5" t="s">
        <v>3</v>
      </c>
      <c r="O14" s="5" t="s">
        <v>4</v>
      </c>
      <c r="P14" s="5" t="s">
        <v>5</v>
      </c>
      <c r="Q14" s="5" t="s">
        <v>6</v>
      </c>
      <c r="S14" s="5" t="s">
        <v>5</v>
      </c>
      <c r="T14" s="5" t="s">
        <v>6</v>
      </c>
      <c r="X14" s="5" t="s">
        <v>3</v>
      </c>
      <c r="Y14" s="5" t="s">
        <v>4</v>
      </c>
      <c r="Z14" s="5" t="s">
        <v>262</v>
      </c>
      <c r="AA14" s="5" t="s">
        <v>263</v>
      </c>
      <c r="AC14" s="5" t="s">
        <v>262</v>
      </c>
      <c r="AD14" s="5" t="s">
        <v>263</v>
      </c>
      <c r="AH14" s="6" t="s">
        <v>3</v>
      </c>
      <c r="AI14" s="6" t="s">
        <v>4</v>
      </c>
      <c r="AJ14" s="6" t="s">
        <v>262</v>
      </c>
      <c r="AK14" s="6" t="s">
        <v>263</v>
      </c>
      <c r="AM14" s="6" t="s">
        <v>262</v>
      </c>
      <c r="AN14" s="6" t="s">
        <v>263</v>
      </c>
      <c r="AO14" s="5" t="s">
        <v>7</v>
      </c>
      <c r="AP14" s="5" t="s">
        <v>16</v>
      </c>
      <c r="AQ14" s="5" t="s">
        <v>17</v>
      </c>
      <c r="AR14" s="5" t="s">
        <v>444</v>
      </c>
      <c r="AS14" s="5" t="s">
        <v>449</v>
      </c>
      <c r="AT14" s="5" t="s">
        <v>450</v>
      </c>
      <c r="AU14" s="5" t="s">
        <v>451</v>
      </c>
      <c r="AV14" s="5" t="s">
        <v>444</v>
      </c>
      <c r="AX14" s="5" t="s">
        <v>17</v>
      </c>
      <c r="AY14" s="5" t="s">
        <v>452</v>
      </c>
      <c r="AZ14" s="5" t="s">
        <v>453</v>
      </c>
      <c r="BA14" s="5" t="s">
        <v>454</v>
      </c>
      <c r="BB14" s="5" t="s">
        <v>17</v>
      </c>
    </row>
    <row r="15" spans="4:54" x14ac:dyDescent="0.25">
      <c r="D15" s="5" t="s">
        <v>64</v>
      </c>
      <c r="E15" s="5" t="s">
        <v>16</v>
      </c>
      <c r="F15" s="5" t="s">
        <v>17</v>
      </c>
      <c r="G15" s="5">
        <v>5.78</v>
      </c>
      <c r="H15" s="5">
        <v>94.22</v>
      </c>
      <c r="J15" s="5">
        <v>61.881900000000002</v>
      </c>
      <c r="K15" s="5">
        <v>1009.16</v>
      </c>
      <c r="M15" s="5" t="s">
        <v>7</v>
      </c>
      <c r="N15" s="5" t="s">
        <v>16</v>
      </c>
      <c r="O15" s="5" t="s">
        <v>17</v>
      </c>
      <c r="P15" s="5" t="s">
        <v>114</v>
      </c>
      <c r="Q15" s="5" t="s">
        <v>66</v>
      </c>
      <c r="S15" s="5" t="s">
        <v>115</v>
      </c>
      <c r="T15" s="5" t="s">
        <v>67</v>
      </c>
      <c r="W15" s="5" t="s">
        <v>7</v>
      </c>
      <c r="X15" s="5" t="s">
        <v>16</v>
      </c>
      <c r="Y15" s="5" t="s">
        <v>17</v>
      </c>
      <c r="Z15" s="5" t="s">
        <v>167</v>
      </c>
      <c r="AA15" s="5" t="s">
        <v>168</v>
      </c>
      <c r="AC15" s="5" t="s">
        <v>169</v>
      </c>
      <c r="AD15" s="5" t="s">
        <v>170</v>
      </c>
      <c r="AG15" s="6" t="s">
        <v>7</v>
      </c>
      <c r="AH15" s="6" t="s">
        <v>16</v>
      </c>
      <c r="AI15" s="6" t="s">
        <v>17</v>
      </c>
      <c r="AJ15" s="6" t="s">
        <v>264</v>
      </c>
      <c r="AK15" s="6" t="s">
        <v>265</v>
      </c>
      <c r="AM15" s="6" t="s">
        <v>266</v>
      </c>
      <c r="AN15" s="6" t="s">
        <v>267</v>
      </c>
      <c r="AO15" s="5" t="s">
        <v>7</v>
      </c>
      <c r="AP15" s="5" t="s">
        <v>18</v>
      </c>
      <c r="AQ15" s="5" t="s">
        <v>19</v>
      </c>
      <c r="AR15" s="5" t="s">
        <v>455</v>
      </c>
      <c r="AS15" s="5" t="s">
        <v>456</v>
      </c>
      <c r="AT15" s="5" t="s">
        <v>457</v>
      </c>
      <c r="AU15" s="5" t="s">
        <v>458</v>
      </c>
      <c r="AV15" s="5" t="s">
        <v>459</v>
      </c>
      <c r="AX15" s="5" t="s">
        <v>460</v>
      </c>
      <c r="AY15" s="5" t="s">
        <v>461</v>
      </c>
      <c r="AZ15" s="5" t="s">
        <v>462</v>
      </c>
      <c r="BA15" s="5" t="s">
        <v>463</v>
      </c>
      <c r="BB15" s="5" t="s">
        <v>464</v>
      </c>
    </row>
    <row r="16" spans="4:54" x14ac:dyDescent="0.25">
      <c r="D16" s="5" t="s">
        <v>64</v>
      </c>
      <c r="E16" s="5" t="s">
        <v>18</v>
      </c>
      <c r="F16" s="5" t="s">
        <v>19</v>
      </c>
      <c r="G16" s="5">
        <v>24.16</v>
      </c>
      <c r="H16" s="5">
        <v>75.84</v>
      </c>
      <c r="J16" s="5">
        <v>285.26600000000002</v>
      </c>
      <c r="K16" s="5">
        <v>895.68200000000002</v>
      </c>
      <c r="M16" s="5" t="s">
        <v>7</v>
      </c>
      <c r="N16" s="5" t="s">
        <v>18</v>
      </c>
      <c r="O16" s="5" t="s">
        <v>19</v>
      </c>
      <c r="P16" s="5" t="s">
        <v>68</v>
      </c>
      <c r="Q16" s="5" t="s">
        <v>69</v>
      </c>
      <c r="S16" s="5" t="s">
        <v>116</v>
      </c>
      <c r="T16" s="5" t="s">
        <v>70</v>
      </c>
      <c r="W16" s="5" t="s">
        <v>7</v>
      </c>
      <c r="X16" s="5" t="s">
        <v>18</v>
      </c>
      <c r="Y16" s="5" t="s">
        <v>19</v>
      </c>
      <c r="Z16" s="5" t="s">
        <v>171</v>
      </c>
      <c r="AA16" s="5" t="s">
        <v>172</v>
      </c>
      <c r="AC16" s="5" t="s">
        <v>173</v>
      </c>
      <c r="AD16" s="5" t="s">
        <v>174</v>
      </c>
      <c r="AG16" s="6" t="s">
        <v>7</v>
      </c>
      <c r="AH16" s="6" t="s">
        <v>18</v>
      </c>
      <c r="AI16" s="6" t="s">
        <v>19</v>
      </c>
      <c r="AJ16" s="6" t="s">
        <v>268</v>
      </c>
      <c r="AK16" s="6" t="s">
        <v>269</v>
      </c>
      <c r="AM16" s="6" t="s">
        <v>270</v>
      </c>
      <c r="AN16" s="6" t="s">
        <v>271</v>
      </c>
      <c r="AO16" s="5" t="s">
        <v>7</v>
      </c>
      <c r="AP16" s="5" t="s">
        <v>20</v>
      </c>
      <c r="AQ16" s="5" t="s">
        <v>21</v>
      </c>
      <c r="AR16" s="5" t="s">
        <v>465</v>
      </c>
      <c r="AS16" s="5" t="s">
        <v>466</v>
      </c>
      <c r="AT16" s="5" t="s">
        <v>467</v>
      </c>
      <c r="AU16" s="5" t="s">
        <v>468</v>
      </c>
      <c r="AV16" s="5" t="s">
        <v>469</v>
      </c>
      <c r="AX16" s="5" t="s">
        <v>470</v>
      </c>
      <c r="AY16" s="5" t="s">
        <v>471</v>
      </c>
      <c r="AZ16" s="5" t="s">
        <v>472</v>
      </c>
      <c r="BA16" s="5" t="s">
        <v>473</v>
      </c>
      <c r="BB16" s="5" t="s">
        <v>474</v>
      </c>
    </row>
    <row r="17" spans="4:54" x14ac:dyDescent="0.25">
      <c r="D17" s="5" t="s">
        <v>64</v>
      </c>
      <c r="E17" s="5" t="s">
        <v>20</v>
      </c>
      <c r="F17" s="5" t="s">
        <v>21</v>
      </c>
      <c r="G17" s="5">
        <v>34.46</v>
      </c>
      <c r="H17" s="5">
        <v>65.540000000000006</v>
      </c>
      <c r="J17" s="5">
        <v>340.90300000000002</v>
      </c>
      <c r="K17" s="5">
        <v>648.24699999999996</v>
      </c>
      <c r="M17" s="5" t="s">
        <v>7</v>
      </c>
      <c r="N17" s="5" t="s">
        <v>20</v>
      </c>
      <c r="O17" s="5" t="s">
        <v>21</v>
      </c>
      <c r="P17" s="5" t="s">
        <v>71</v>
      </c>
      <c r="Q17" s="5" t="s">
        <v>72</v>
      </c>
      <c r="S17" s="5" t="s">
        <v>117</v>
      </c>
      <c r="T17" s="5" t="s">
        <v>118</v>
      </c>
      <c r="W17" s="5" t="s">
        <v>7</v>
      </c>
      <c r="X17" s="5" t="s">
        <v>20</v>
      </c>
      <c r="Y17" s="5" t="s">
        <v>21</v>
      </c>
      <c r="Z17" s="5" t="s">
        <v>175</v>
      </c>
      <c r="AA17" s="5" t="s">
        <v>176</v>
      </c>
      <c r="AC17" s="5" t="s">
        <v>177</v>
      </c>
      <c r="AD17" s="5" t="s">
        <v>178</v>
      </c>
      <c r="AG17" s="6" t="s">
        <v>7</v>
      </c>
      <c r="AH17" s="6" t="s">
        <v>20</v>
      </c>
      <c r="AI17" s="6" t="s">
        <v>21</v>
      </c>
      <c r="AJ17" s="6" t="s">
        <v>272</v>
      </c>
      <c r="AK17" s="6" t="s">
        <v>273</v>
      </c>
      <c r="AM17" s="6" t="s">
        <v>274</v>
      </c>
      <c r="AN17" s="6" t="s">
        <v>275</v>
      </c>
      <c r="AO17" s="5" t="s">
        <v>7</v>
      </c>
      <c r="AP17" s="5" t="s">
        <v>22</v>
      </c>
      <c r="AQ17" s="5" t="s">
        <v>23</v>
      </c>
      <c r="AR17" s="5" t="s">
        <v>475</v>
      </c>
      <c r="AS17" s="5" t="s">
        <v>476</v>
      </c>
      <c r="AT17" s="5" t="s">
        <v>477</v>
      </c>
      <c r="AU17" s="5" t="s">
        <v>478</v>
      </c>
      <c r="AV17" s="5" t="s">
        <v>479</v>
      </c>
      <c r="AX17" s="5" t="s">
        <v>480</v>
      </c>
      <c r="AY17" s="5" t="s">
        <v>481</v>
      </c>
      <c r="AZ17" s="5" t="s">
        <v>482</v>
      </c>
      <c r="BA17" s="5" t="s">
        <v>483</v>
      </c>
      <c r="BB17" s="5" t="s">
        <v>484</v>
      </c>
    </row>
    <row r="18" spans="4:54" x14ac:dyDescent="0.25">
      <c r="D18" s="5" t="s">
        <v>64</v>
      </c>
      <c r="E18" s="5" t="s">
        <v>22</v>
      </c>
      <c r="F18" s="5" t="s">
        <v>23</v>
      </c>
      <c r="G18" s="5">
        <v>34.450000000000003</v>
      </c>
      <c r="H18" s="5">
        <v>65.55</v>
      </c>
      <c r="J18" s="5">
        <v>290.29399999999998</v>
      </c>
      <c r="K18" s="5">
        <v>552.37900000000002</v>
      </c>
      <c r="M18" s="5" t="s">
        <v>7</v>
      </c>
      <c r="N18" s="5" t="s">
        <v>22</v>
      </c>
      <c r="O18" s="5" t="s">
        <v>23</v>
      </c>
      <c r="P18" s="5" t="s">
        <v>73</v>
      </c>
      <c r="Q18" s="5" t="s">
        <v>74</v>
      </c>
      <c r="S18" s="5" t="s">
        <v>119</v>
      </c>
      <c r="T18" s="5" t="s">
        <v>120</v>
      </c>
      <c r="W18" s="5" t="s">
        <v>7</v>
      </c>
      <c r="X18" s="5" t="s">
        <v>22</v>
      </c>
      <c r="Y18" s="5" t="s">
        <v>23</v>
      </c>
      <c r="Z18" s="5" t="s">
        <v>14</v>
      </c>
      <c r="AA18" s="5" t="s">
        <v>15</v>
      </c>
      <c r="AC18" s="5" t="s">
        <v>179</v>
      </c>
      <c r="AD18" s="5" t="s">
        <v>180</v>
      </c>
      <c r="AG18" s="6" t="s">
        <v>7</v>
      </c>
      <c r="AH18" s="6" t="s">
        <v>22</v>
      </c>
      <c r="AI18" s="6" t="s">
        <v>23</v>
      </c>
      <c r="AJ18" s="6" t="s">
        <v>276</v>
      </c>
      <c r="AK18" s="6" t="s">
        <v>277</v>
      </c>
      <c r="AM18" s="6" t="s">
        <v>278</v>
      </c>
      <c r="AN18" s="6" t="s">
        <v>279</v>
      </c>
      <c r="AO18" s="5" t="s">
        <v>7</v>
      </c>
      <c r="AP18" s="5" t="s">
        <v>24</v>
      </c>
      <c r="AQ18" s="5" t="s">
        <v>25</v>
      </c>
      <c r="AR18" s="5" t="s">
        <v>444</v>
      </c>
      <c r="AS18" s="5" t="s">
        <v>485</v>
      </c>
      <c r="AT18" s="5" t="s">
        <v>486</v>
      </c>
      <c r="AU18" s="5" t="s">
        <v>487</v>
      </c>
      <c r="AV18" s="5" t="s">
        <v>488</v>
      </c>
      <c r="AX18" s="5" t="s">
        <v>489</v>
      </c>
      <c r="AY18" s="5" t="s">
        <v>490</v>
      </c>
      <c r="AZ18" s="5" t="s">
        <v>491</v>
      </c>
      <c r="BA18" s="5" t="s">
        <v>492</v>
      </c>
      <c r="BB18" s="5" t="s">
        <v>493</v>
      </c>
    </row>
    <row r="19" spans="4:54" x14ac:dyDescent="0.25">
      <c r="D19" s="5" t="s">
        <v>64</v>
      </c>
      <c r="E19" s="5" t="s">
        <v>24</v>
      </c>
      <c r="F19" s="5" t="s">
        <v>25</v>
      </c>
      <c r="G19" s="5">
        <v>36.86</v>
      </c>
      <c r="H19" s="5">
        <v>63.14</v>
      </c>
      <c r="J19" s="5">
        <v>256.61200000000002</v>
      </c>
      <c r="K19" s="5">
        <v>439.47399999999999</v>
      </c>
      <c r="M19" s="5" t="s">
        <v>7</v>
      </c>
      <c r="N19" s="5" t="s">
        <v>24</v>
      </c>
      <c r="O19" s="5" t="s">
        <v>25</v>
      </c>
      <c r="P19" s="5" t="s">
        <v>75</v>
      </c>
      <c r="Q19" s="5" t="s">
        <v>76</v>
      </c>
      <c r="S19" s="5" t="s">
        <v>121</v>
      </c>
      <c r="T19" s="5" t="s">
        <v>122</v>
      </c>
      <c r="W19" s="5" t="s">
        <v>7</v>
      </c>
      <c r="X19" s="5" t="s">
        <v>24</v>
      </c>
      <c r="Y19" s="5" t="s">
        <v>25</v>
      </c>
      <c r="Z19" s="5" t="s">
        <v>181</v>
      </c>
      <c r="AA19" s="5" t="s">
        <v>182</v>
      </c>
      <c r="AC19" s="5" t="s">
        <v>183</v>
      </c>
      <c r="AD19" s="5" t="s">
        <v>184</v>
      </c>
      <c r="AG19" s="6" t="s">
        <v>7</v>
      </c>
      <c r="AH19" s="6" t="s">
        <v>24</v>
      </c>
      <c r="AI19" s="6" t="s">
        <v>25</v>
      </c>
      <c r="AJ19" s="6" t="s">
        <v>280</v>
      </c>
      <c r="AK19" s="6" t="s">
        <v>281</v>
      </c>
      <c r="AM19" s="6" t="s">
        <v>282</v>
      </c>
      <c r="AN19" s="6" t="s">
        <v>283</v>
      </c>
      <c r="AO19" s="5" t="s">
        <v>7</v>
      </c>
      <c r="AP19" s="5" t="s">
        <v>26</v>
      </c>
      <c r="AQ19" s="5" t="s">
        <v>27</v>
      </c>
      <c r="AR19" s="5" t="s">
        <v>494</v>
      </c>
      <c r="AS19" s="5" t="s">
        <v>495</v>
      </c>
      <c r="AT19" s="5" t="s">
        <v>496</v>
      </c>
      <c r="AU19" s="5" t="s">
        <v>497</v>
      </c>
      <c r="AV19" s="5" t="s">
        <v>498</v>
      </c>
      <c r="AX19" s="5" t="s">
        <v>499</v>
      </c>
      <c r="AY19" s="5" t="s">
        <v>500</v>
      </c>
      <c r="AZ19" s="5" t="s">
        <v>501</v>
      </c>
      <c r="BA19" s="5" t="s">
        <v>502</v>
      </c>
      <c r="BB19" s="5" t="s">
        <v>503</v>
      </c>
    </row>
    <row r="20" spans="4:54" x14ac:dyDescent="0.25">
      <c r="D20" s="5" t="s">
        <v>64</v>
      </c>
      <c r="E20" s="5" t="s">
        <v>26</v>
      </c>
      <c r="F20" s="5" t="s">
        <v>27</v>
      </c>
      <c r="G20" s="5">
        <v>35.74</v>
      </c>
      <c r="H20" s="5">
        <v>64.260000000000005</v>
      </c>
      <c r="J20" s="5">
        <v>224.33500000000001</v>
      </c>
      <c r="K20" s="5">
        <v>403.26299999999998</v>
      </c>
      <c r="M20" s="5" t="s">
        <v>7</v>
      </c>
      <c r="N20" s="5" t="s">
        <v>26</v>
      </c>
      <c r="O20" s="5" t="s">
        <v>27</v>
      </c>
      <c r="P20" s="5" t="s">
        <v>77</v>
      </c>
      <c r="Q20" s="5" t="s">
        <v>78</v>
      </c>
      <c r="S20" s="5" t="s">
        <v>123</v>
      </c>
      <c r="T20" s="5" t="s">
        <v>124</v>
      </c>
      <c r="W20" s="5" t="s">
        <v>7</v>
      </c>
      <c r="X20" s="5" t="s">
        <v>26</v>
      </c>
      <c r="Y20" s="5" t="s">
        <v>27</v>
      </c>
      <c r="Z20" s="5" t="s">
        <v>185</v>
      </c>
      <c r="AA20" s="5" t="s">
        <v>186</v>
      </c>
      <c r="AC20" s="5" t="s">
        <v>187</v>
      </c>
      <c r="AD20" s="5" t="s">
        <v>188</v>
      </c>
      <c r="AG20" s="6" t="s">
        <v>7</v>
      </c>
      <c r="AH20" s="6" t="s">
        <v>26</v>
      </c>
      <c r="AI20" s="6" t="s">
        <v>27</v>
      </c>
      <c r="AJ20" s="6" t="s">
        <v>284</v>
      </c>
      <c r="AK20" s="6" t="s">
        <v>285</v>
      </c>
      <c r="AM20" s="6" t="s">
        <v>286</v>
      </c>
      <c r="AN20" s="6" t="s">
        <v>287</v>
      </c>
      <c r="AO20" s="5" t="s">
        <v>7</v>
      </c>
      <c r="AP20" s="5" t="s">
        <v>28</v>
      </c>
      <c r="AQ20" s="5" t="s">
        <v>29</v>
      </c>
      <c r="AR20" s="5" t="s">
        <v>444</v>
      </c>
      <c r="AS20" s="5" t="s">
        <v>504</v>
      </c>
      <c r="AT20" s="5" t="s">
        <v>505</v>
      </c>
      <c r="AU20" s="5" t="s">
        <v>506</v>
      </c>
      <c r="AV20" s="5" t="s">
        <v>507</v>
      </c>
      <c r="AX20" s="5" t="s">
        <v>508</v>
      </c>
      <c r="AY20" s="5" t="s">
        <v>509</v>
      </c>
      <c r="AZ20" s="5" t="s">
        <v>510</v>
      </c>
      <c r="BA20" s="5" t="s">
        <v>511</v>
      </c>
      <c r="BB20" s="5" t="s">
        <v>512</v>
      </c>
    </row>
    <row r="21" spans="4:54" x14ac:dyDescent="0.25">
      <c r="D21" s="5" t="s">
        <v>64</v>
      </c>
      <c r="E21" s="5" t="s">
        <v>28</v>
      </c>
      <c r="F21" s="5" t="s">
        <v>29</v>
      </c>
      <c r="G21" s="5">
        <v>37.89</v>
      </c>
      <c r="H21" s="5">
        <v>62.11</v>
      </c>
      <c r="J21" s="5">
        <v>224.90299999999999</v>
      </c>
      <c r="K21" s="5">
        <v>368.72899999999998</v>
      </c>
      <c r="M21" s="5" t="s">
        <v>7</v>
      </c>
      <c r="N21" s="5" t="s">
        <v>28</v>
      </c>
      <c r="O21" s="5" t="s">
        <v>29</v>
      </c>
      <c r="P21" s="5" t="s">
        <v>79</v>
      </c>
      <c r="Q21" s="5" t="s">
        <v>80</v>
      </c>
      <c r="S21" s="5" t="s">
        <v>81</v>
      </c>
      <c r="T21" s="5" t="s">
        <v>125</v>
      </c>
      <c r="W21" s="5" t="s">
        <v>7</v>
      </c>
      <c r="X21" s="5" t="s">
        <v>28</v>
      </c>
      <c r="Y21" s="5" t="s">
        <v>29</v>
      </c>
      <c r="Z21" s="5" t="s">
        <v>189</v>
      </c>
      <c r="AA21" s="5" t="s">
        <v>190</v>
      </c>
      <c r="AC21" s="5" t="s">
        <v>191</v>
      </c>
      <c r="AD21" s="5" t="s">
        <v>192</v>
      </c>
      <c r="AG21" s="6" t="s">
        <v>7</v>
      </c>
      <c r="AH21" s="6" t="s">
        <v>28</v>
      </c>
      <c r="AI21" s="6" t="s">
        <v>29</v>
      </c>
      <c r="AJ21" s="6" t="s">
        <v>288</v>
      </c>
      <c r="AK21" s="6" t="s">
        <v>289</v>
      </c>
      <c r="AM21" s="6" t="s">
        <v>290</v>
      </c>
      <c r="AN21" s="6" t="s">
        <v>291</v>
      </c>
      <c r="AO21" s="5" t="s">
        <v>7</v>
      </c>
      <c r="AP21" s="5" t="s">
        <v>30</v>
      </c>
      <c r="AQ21" s="5" t="s">
        <v>31</v>
      </c>
      <c r="AR21" s="5" t="s">
        <v>444</v>
      </c>
      <c r="AS21" s="5" t="s">
        <v>513</v>
      </c>
      <c r="AT21" s="5" t="s">
        <v>514</v>
      </c>
      <c r="AU21" s="5" t="s">
        <v>515</v>
      </c>
      <c r="AV21" s="5" t="s">
        <v>516</v>
      </c>
      <c r="AX21" s="5" t="s">
        <v>17</v>
      </c>
      <c r="AY21" s="5" t="s">
        <v>517</v>
      </c>
      <c r="AZ21" s="5" t="s">
        <v>518</v>
      </c>
      <c r="BA21" s="5" t="s">
        <v>519</v>
      </c>
      <c r="BB21" s="5" t="s">
        <v>520</v>
      </c>
    </row>
    <row r="22" spans="4:54" x14ac:dyDescent="0.25">
      <c r="D22" s="5" t="s">
        <v>64</v>
      </c>
      <c r="E22" s="5" t="s">
        <v>30</v>
      </c>
      <c r="F22" s="5" t="s">
        <v>31</v>
      </c>
      <c r="G22" s="5">
        <v>34.18</v>
      </c>
      <c r="H22" s="5">
        <v>65.819999999999993</v>
      </c>
      <c r="J22" s="5">
        <v>187.589</v>
      </c>
      <c r="K22" s="5">
        <v>361.23899999999998</v>
      </c>
      <c r="M22" s="5" t="s">
        <v>7</v>
      </c>
      <c r="N22" s="5" t="s">
        <v>30</v>
      </c>
      <c r="O22" s="5" t="s">
        <v>31</v>
      </c>
      <c r="P22" s="5" t="s">
        <v>82</v>
      </c>
      <c r="Q22" s="5" t="s">
        <v>83</v>
      </c>
      <c r="S22" s="5" t="s">
        <v>126</v>
      </c>
      <c r="T22" s="5" t="s">
        <v>127</v>
      </c>
      <c r="W22" s="5" t="s">
        <v>7</v>
      </c>
      <c r="X22" s="5" t="s">
        <v>30</v>
      </c>
      <c r="Y22" s="5" t="s">
        <v>31</v>
      </c>
      <c r="Z22" s="5" t="s">
        <v>193</v>
      </c>
      <c r="AA22" s="5" t="s">
        <v>194</v>
      </c>
      <c r="AC22" s="5" t="s">
        <v>195</v>
      </c>
      <c r="AD22" s="5" t="s">
        <v>196</v>
      </c>
      <c r="AG22" s="6" t="s">
        <v>7</v>
      </c>
      <c r="AH22" s="6" t="s">
        <v>30</v>
      </c>
      <c r="AI22" s="6" t="s">
        <v>31</v>
      </c>
      <c r="AJ22" s="6" t="s">
        <v>292</v>
      </c>
      <c r="AK22" s="6" t="s">
        <v>293</v>
      </c>
      <c r="AM22" s="6" t="s">
        <v>294</v>
      </c>
      <c r="AN22" s="6" t="s">
        <v>295</v>
      </c>
      <c r="AO22" s="5" t="s">
        <v>7</v>
      </c>
      <c r="AP22" s="5" t="s">
        <v>32</v>
      </c>
      <c r="AQ22" s="5" t="s">
        <v>33</v>
      </c>
      <c r="AR22" s="5" t="s">
        <v>521</v>
      </c>
      <c r="AS22" s="5" t="s">
        <v>522</v>
      </c>
      <c r="AT22" s="5" t="s">
        <v>523</v>
      </c>
      <c r="AU22" s="5" t="s">
        <v>524</v>
      </c>
      <c r="AV22" s="5" t="s">
        <v>446</v>
      </c>
      <c r="AX22" s="5" t="s">
        <v>525</v>
      </c>
      <c r="AY22" s="5" t="s">
        <v>526</v>
      </c>
      <c r="AZ22" s="5" t="s">
        <v>527</v>
      </c>
      <c r="BA22" s="5" t="s">
        <v>528</v>
      </c>
      <c r="BB22" s="5" t="s">
        <v>529</v>
      </c>
    </row>
    <row r="23" spans="4:54" x14ac:dyDescent="0.25">
      <c r="D23" s="5" t="s">
        <v>64</v>
      </c>
      <c r="E23" s="5" t="s">
        <v>32</v>
      </c>
      <c r="F23" s="5" t="s">
        <v>33</v>
      </c>
      <c r="G23" s="5">
        <v>29.19</v>
      </c>
      <c r="H23" s="5">
        <v>70.81</v>
      </c>
      <c r="J23" s="5">
        <v>149.91499999999999</v>
      </c>
      <c r="K23" s="5">
        <v>363.637</v>
      </c>
      <c r="M23" s="5" t="s">
        <v>7</v>
      </c>
      <c r="N23" s="5" t="s">
        <v>32</v>
      </c>
      <c r="O23" s="5" t="s">
        <v>33</v>
      </c>
      <c r="P23" s="5" t="s">
        <v>84</v>
      </c>
      <c r="Q23" s="5" t="s">
        <v>85</v>
      </c>
      <c r="S23" s="5" t="s">
        <v>128</v>
      </c>
      <c r="T23" s="5" t="s">
        <v>86</v>
      </c>
      <c r="W23" s="5" t="s">
        <v>7</v>
      </c>
      <c r="X23" s="5" t="s">
        <v>32</v>
      </c>
      <c r="Y23" s="5" t="s">
        <v>33</v>
      </c>
      <c r="Z23" s="5" t="s">
        <v>197</v>
      </c>
      <c r="AA23" s="5" t="s">
        <v>198</v>
      </c>
      <c r="AC23" s="5" t="s">
        <v>199</v>
      </c>
      <c r="AD23" s="5" t="s">
        <v>200</v>
      </c>
      <c r="AG23" s="6" t="s">
        <v>7</v>
      </c>
      <c r="AH23" s="6" t="s">
        <v>32</v>
      </c>
      <c r="AI23" s="6" t="s">
        <v>33</v>
      </c>
      <c r="AJ23" s="6" t="s">
        <v>296</v>
      </c>
      <c r="AK23" s="6" t="s">
        <v>297</v>
      </c>
      <c r="AM23" s="6" t="s">
        <v>298</v>
      </c>
      <c r="AN23" s="6" t="s">
        <v>299</v>
      </c>
      <c r="AO23" s="5" t="s">
        <v>7</v>
      </c>
      <c r="AP23" s="5" t="s">
        <v>34</v>
      </c>
      <c r="AQ23" s="5" t="s">
        <v>35</v>
      </c>
      <c r="AR23" s="5" t="s">
        <v>530</v>
      </c>
      <c r="AS23" s="5" t="s">
        <v>531</v>
      </c>
      <c r="AT23" s="5" t="s">
        <v>532</v>
      </c>
      <c r="AU23" s="5" t="s">
        <v>533</v>
      </c>
      <c r="AV23" s="5" t="s">
        <v>534</v>
      </c>
      <c r="AX23" s="5" t="s">
        <v>535</v>
      </c>
      <c r="AY23" s="5" t="s">
        <v>536</v>
      </c>
      <c r="AZ23" s="5" t="s">
        <v>537</v>
      </c>
      <c r="BA23" s="5" t="s">
        <v>538</v>
      </c>
      <c r="BB23" s="5" t="s">
        <v>539</v>
      </c>
    </row>
    <row r="24" spans="4:54" x14ac:dyDescent="0.25">
      <c r="D24" s="5" t="s">
        <v>64</v>
      </c>
      <c r="E24" s="5" t="s">
        <v>34</v>
      </c>
      <c r="F24" s="5" t="s">
        <v>35</v>
      </c>
      <c r="G24" s="5">
        <v>28.32</v>
      </c>
      <c r="H24" s="5">
        <v>71.680000000000007</v>
      </c>
      <c r="J24" s="5">
        <v>140.65799999999999</v>
      </c>
      <c r="K24" s="5">
        <v>356.07799999999997</v>
      </c>
      <c r="M24" s="5" t="s">
        <v>7</v>
      </c>
      <c r="N24" s="5" t="s">
        <v>34</v>
      </c>
      <c r="O24" s="5" t="s">
        <v>35</v>
      </c>
      <c r="P24" s="5" t="s">
        <v>87</v>
      </c>
      <c r="Q24" s="5" t="s">
        <v>88</v>
      </c>
      <c r="S24" s="5" t="s">
        <v>89</v>
      </c>
      <c r="T24" s="5" t="s">
        <v>129</v>
      </c>
      <c r="W24" s="5" t="s">
        <v>7</v>
      </c>
      <c r="X24" s="5" t="s">
        <v>34</v>
      </c>
      <c r="Y24" s="5" t="s">
        <v>35</v>
      </c>
      <c r="Z24" s="5" t="s">
        <v>201</v>
      </c>
      <c r="AA24" s="5" t="s">
        <v>202</v>
      </c>
      <c r="AC24" s="5" t="s">
        <v>203</v>
      </c>
      <c r="AD24" s="5" t="s">
        <v>204</v>
      </c>
      <c r="AG24" s="6" t="s">
        <v>7</v>
      </c>
      <c r="AH24" s="6" t="s">
        <v>34</v>
      </c>
      <c r="AI24" s="6" t="s">
        <v>35</v>
      </c>
      <c r="AJ24" s="6" t="s">
        <v>12</v>
      </c>
      <c r="AK24" s="6" t="s">
        <v>13</v>
      </c>
      <c r="AM24" s="6" t="s">
        <v>300</v>
      </c>
      <c r="AN24" s="6" t="s">
        <v>301</v>
      </c>
      <c r="AO24" s="5" t="s">
        <v>7</v>
      </c>
      <c r="AP24" s="5" t="s">
        <v>36</v>
      </c>
      <c r="AQ24" s="5" t="s">
        <v>37</v>
      </c>
      <c r="AR24" s="5" t="s">
        <v>444</v>
      </c>
      <c r="AS24" s="5" t="s">
        <v>540</v>
      </c>
      <c r="AT24" s="5" t="s">
        <v>541</v>
      </c>
      <c r="AU24" s="5" t="s">
        <v>542</v>
      </c>
      <c r="AV24" s="5" t="s">
        <v>444</v>
      </c>
      <c r="AX24" s="5" t="s">
        <v>17</v>
      </c>
      <c r="AY24" s="5" t="s">
        <v>543</v>
      </c>
      <c r="AZ24" s="5" t="s">
        <v>544</v>
      </c>
      <c r="BA24" s="5" t="s">
        <v>545</v>
      </c>
      <c r="BB24" s="5" t="s">
        <v>546</v>
      </c>
    </row>
    <row r="25" spans="4:54" x14ac:dyDescent="0.25">
      <c r="D25" s="5" t="s">
        <v>64</v>
      </c>
      <c r="E25" s="5" t="s">
        <v>36</v>
      </c>
      <c r="F25" s="5" t="s">
        <v>37</v>
      </c>
      <c r="G25" s="5">
        <v>32.17</v>
      </c>
      <c r="H25" s="5">
        <v>67.83</v>
      </c>
      <c r="J25" s="5">
        <v>157.173</v>
      </c>
      <c r="K25" s="5">
        <v>331.447</v>
      </c>
      <c r="M25" s="5" t="s">
        <v>7</v>
      </c>
      <c r="N25" s="5" t="s">
        <v>36</v>
      </c>
      <c r="O25" s="5" t="s">
        <v>37</v>
      </c>
      <c r="P25" s="5" t="s">
        <v>90</v>
      </c>
      <c r="Q25" s="5" t="s">
        <v>91</v>
      </c>
      <c r="S25" s="5" t="s">
        <v>130</v>
      </c>
      <c r="T25" s="5" t="s">
        <v>131</v>
      </c>
      <c r="W25" s="5" t="s">
        <v>7</v>
      </c>
      <c r="X25" s="5" t="s">
        <v>36</v>
      </c>
      <c r="Y25" s="5" t="s">
        <v>37</v>
      </c>
      <c r="Z25" s="5" t="s">
        <v>205</v>
      </c>
      <c r="AA25" s="5" t="s">
        <v>206</v>
      </c>
      <c r="AC25" s="5" t="s">
        <v>207</v>
      </c>
      <c r="AD25" s="5" t="s">
        <v>208</v>
      </c>
      <c r="AG25" s="6" t="s">
        <v>7</v>
      </c>
      <c r="AH25" s="6" t="s">
        <v>36</v>
      </c>
      <c r="AI25" s="6" t="s">
        <v>37</v>
      </c>
      <c r="AJ25" s="6" t="s">
        <v>302</v>
      </c>
      <c r="AK25" s="6" t="s">
        <v>303</v>
      </c>
      <c r="AM25" s="6" t="s">
        <v>304</v>
      </c>
      <c r="AN25" s="6" t="s">
        <v>305</v>
      </c>
      <c r="AO25" s="5" t="s">
        <v>7</v>
      </c>
      <c r="AP25" s="5" t="s">
        <v>38</v>
      </c>
      <c r="AQ25" s="5" t="s">
        <v>39</v>
      </c>
      <c r="AR25" s="5" t="s">
        <v>444</v>
      </c>
      <c r="AS25" s="5" t="s">
        <v>547</v>
      </c>
      <c r="AT25" s="5" t="s">
        <v>548</v>
      </c>
      <c r="AU25" s="5" t="s">
        <v>549</v>
      </c>
      <c r="AV25" s="5" t="s">
        <v>444</v>
      </c>
      <c r="AX25" s="5" t="s">
        <v>17</v>
      </c>
      <c r="AY25" s="5" t="s">
        <v>550</v>
      </c>
      <c r="AZ25" s="5" t="s">
        <v>551</v>
      </c>
      <c r="BA25" s="5" t="s">
        <v>552</v>
      </c>
      <c r="BB25" s="5" t="s">
        <v>17</v>
      </c>
    </row>
    <row r="26" spans="4:54" x14ac:dyDescent="0.25">
      <c r="D26" s="5" t="s">
        <v>64</v>
      </c>
      <c r="E26" s="5" t="s">
        <v>38</v>
      </c>
      <c r="F26" s="5" t="s">
        <v>39</v>
      </c>
      <c r="G26" s="5">
        <v>29.03</v>
      </c>
      <c r="H26" s="5">
        <v>70.97</v>
      </c>
      <c r="J26" s="5">
        <v>136.05000000000001</v>
      </c>
      <c r="K26" s="5">
        <v>332.58100000000002</v>
      </c>
      <c r="M26" s="5" t="s">
        <v>7</v>
      </c>
      <c r="N26" s="5" t="s">
        <v>38</v>
      </c>
      <c r="O26" s="5" t="s">
        <v>39</v>
      </c>
      <c r="P26" s="5" t="s">
        <v>92</v>
      </c>
      <c r="Q26" s="5" t="s">
        <v>93</v>
      </c>
      <c r="S26" s="5" t="s">
        <v>132</v>
      </c>
      <c r="T26" s="5" t="s">
        <v>133</v>
      </c>
      <c r="W26" s="5" t="s">
        <v>7</v>
      </c>
      <c r="X26" s="5" t="s">
        <v>38</v>
      </c>
      <c r="Y26" s="5" t="s">
        <v>39</v>
      </c>
      <c r="Z26" s="5" t="s">
        <v>209</v>
      </c>
      <c r="AA26" s="5" t="s">
        <v>210</v>
      </c>
      <c r="AC26" s="5" t="s">
        <v>211</v>
      </c>
      <c r="AD26" s="5" t="s">
        <v>212</v>
      </c>
      <c r="AG26" s="6" t="s">
        <v>7</v>
      </c>
      <c r="AH26" s="6" t="s">
        <v>38</v>
      </c>
      <c r="AI26" s="6" t="s">
        <v>39</v>
      </c>
      <c r="AJ26" s="6" t="s">
        <v>306</v>
      </c>
      <c r="AK26" s="6" t="s">
        <v>307</v>
      </c>
      <c r="AM26" s="6" t="s">
        <v>308</v>
      </c>
      <c r="AN26" s="6" t="s">
        <v>309</v>
      </c>
      <c r="AO26" s="5" t="s">
        <v>7</v>
      </c>
      <c r="AP26" s="5" t="s">
        <v>40</v>
      </c>
      <c r="AQ26" s="5" t="s">
        <v>41</v>
      </c>
      <c r="AR26" s="5" t="s">
        <v>553</v>
      </c>
      <c r="AS26" s="5" t="s">
        <v>554</v>
      </c>
      <c r="AT26" s="5" t="s">
        <v>555</v>
      </c>
      <c r="AU26" s="5" t="s">
        <v>556</v>
      </c>
      <c r="AV26" s="5" t="s">
        <v>557</v>
      </c>
      <c r="AX26" s="5" t="s">
        <v>558</v>
      </c>
      <c r="AY26" s="5" t="s">
        <v>559</v>
      </c>
      <c r="AZ26" s="5" t="s">
        <v>560</v>
      </c>
      <c r="BA26" s="5" t="s">
        <v>561</v>
      </c>
      <c r="BB26" s="5" t="s">
        <v>562</v>
      </c>
    </row>
    <row r="27" spans="4:54" x14ac:dyDescent="0.25">
      <c r="D27" s="5" t="s">
        <v>64</v>
      </c>
      <c r="E27" s="5" t="s">
        <v>40</v>
      </c>
      <c r="F27" s="5" t="s">
        <v>41</v>
      </c>
      <c r="G27" s="5">
        <v>24.22</v>
      </c>
      <c r="H27" s="5">
        <v>75.78</v>
      </c>
      <c r="J27" s="5">
        <v>105.94</v>
      </c>
      <c r="K27" s="5">
        <v>331.49799999999999</v>
      </c>
      <c r="M27" s="5" t="s">
        <v>7</v>
      </c>
      <c r="N27" s="5" t="s">
        <v>40</v>
      </c>
      <c r="O27" s="5" t="s">
        <v>41</v>
      </c>
      <c r="P27" s="5" t="s">
        <v>134</v>
      </c>
      <c r="Q27" s="5" t="s">
        <v>94</v>
      </c>
      <c r="S27" s="5" t="s">
        <v>135</v>
      </c>
      <c r="T27" s="5" t="s">
        <v>136</v>
      </c>
      <c r="W27" s="5" t="s">
        <v>7</v>
      </c>
      <c r="X27" s="5" t="s">
        <v>40</v>
      </c>
      <c r="Y27" s="5" t="s">
        <v>41</v>
      </c>
      <c r="Z27" s="5" t="s">
        <v>213</v>
      </c>
      <c r="AA27" s="5" t="s">
        <v>214</v>
      </c>
      <c r="AC27" s="5" t="s">
        <v>215</v>
      </c>
      <c r="AD27" s="5" t="s">
        <v>216</v>
      </c>
      <c r="AG27" s="6" t="s">
        <v>7</v>
      </c>
      <c r="AH27" s="6" t="s">
        <v>40</v>
      </c>
      <c r="AI27" s="6" t="s">
        <v>41</v>
      </c>
      <c r="AJ27" s="6" t="s">
        <v>310</v>
      </c>
      <c r="AK27" s="6" t="s">
        <v>311</v>
      </c>
      <c r="AM27" s="6" t="s">
        <v>312</v>
      </c>
      <c r="AN27" s="6" t="s">
        <v>313</v>
      </c>
      <c r="AO27" s="5" t="s">
        <v>7</v>
      </c>
      <c r="AP27" s="5" t="s">
        <v>42</v>
      </c>
      <c r="AQ27" s="5" t="s">
        <v>43</v>
      </c>
      <c r="AR27" s="5" t="s">
        <v>563</v>
      </c>
      <c r="AS27" s="5" t="s">
        <v>564</v>
      </c>
      <c r="AT27" s="5" t="s">
        <v>530</v>
      </c>
      <c r="AU27" s="5" t="s">
        <v>565</v>
      </c>
      <c r="AV27" s="5" t="s">
        <v>444</v>
      </c>
      <c r="AX27" s="5" t="s">
        <v>566</v>
      </c>
      <c r="AY27" s="5" t="s">
        <v>567</v>
      </c>
      <c r="AZ27" s="5" t="s">
        <v>568</v>
      </c>
      <c r="BA27" s="5" t="s">
        <v>569</v>
      </c>
      <c r="BB27" s="5" t="s">
        <v>17</v>
      </c>
    </row>
    <row r="28" spans="4:54" x14ac:dyDescent="0.25">
      <c r="D28" s="5" t="s">
        <v>64</v>
      </c>
      <c r="E28" s="5" t="s">
        <v>42</v>
      </c>
      <c r="F28" s="5" t="s">
        <v>43</v>
      </c>
      <c r="G28" s="5">
        <v>22.07</v>
      </c>
      <c r="H28" s="5">
        <v>77.930000000000007</v>
      </c>
      <c r="J28" s="5">
        <v>94.761300000000006</v>
      </c>
      <c r="K28" s="5">
        <v>334.661</v>
      </c>
      <c r="M28" s="5" t="s">
        <v>7</v>
      </c>
      <c r="N28" s="5" t="s">
        <v>42</v>
      </c>
      <c r="O28" s="5" t="s">
        <v>43</v>
      </c>
      <c r="P28" s="5" t="s">
        <v>95</v>
      </c>
      <c r="Q28" s="5" t="s">
        <v>96</v>
      </c>
      <c r="S28" s="5" t="s">
        <v>137</v>
      </c>
      <c r="T28" s="5" t="s">
        <v>138</v>
      </c>
      <c r="W28" s="5" t="s">
        <v>7</v>
      </c>
      <c r="X28" s="5" t="s">
        <v>42</v>
      </c>
      <c r="Y28" s="5" t="s">
        <v>43</v>
      </c>
      <c r="Z28" s="5" t="s">
        <v>217</v>
      </c>
      <c r="AA28" s="5" t="s">
        <v>218</v>
      </c>
      <c r="AC28" s="5" t="s">
        <v>219</v>
      </c>
      <c r="AD28" s="5" t="s">
        <v>220</v>
      </c>
      <c r="AG28" s="6" t="s">
        <v>7</v>
      </c>
      <c r="AH28" s="6" t="s">
        <v>42</v>
      </c>
      <c r="AI28" s="6" t="s">
        <v>43</v>
      </c>
      <c r="AJ28" s="6" t="s">
        <v>314</v>
      </c>
      <c r="AK28" s="6" t="s">
        <v>315</v>
      </c>
      <c r="AM28" s="6" t="s">
        <v>316</v>
      </c>
      <c r="AN28" s="6" t="s">
        <v>317</v>
      </c>
      <c r="AO28" s="5" t="s">
        <v>7</v>
      </c>
      <c r="AP28" s="5" t="s">
        <v>44</v>
      </c>
      <c r="AQ28" s="5" t="s">
        <v>45</v>
      </c>
      <c r="AR28" s="5" t="s">
        <v>444</v>
      </c>
      <c r="AS28" s="5" t="s">
        <v>570</v>
      </c>
      <c r="AT28" s="5" t="s">
        <v>571</v>
      </c>
      <c r="AU28" s="5" t="s">
        <v>572</v>
      </c>
      <c r="AV28" s="5" t="s">
        <v>444</v>
      </c>
      <c r="AX28" s="5" t="s">
        <v>17</v>
      </c>
      <c r="AY28" s="5" t="s">
        <v>573</v>
      </c>
      <c r="AZ28" s="5" t="s">
        <v>574</v>
      </c>
      <c r="BA28" s="5" t="s">
        <v>575</v>
      </c>
      <c r="BB28" s="5" t="s">
        <v>17</v>
      </c>
    </row>
    <row r="29" spans="4:54" x14ac:dyDescent="0.25">
      <c r="D29" s="5" t="s">
        <v>64</v>
      </c>
      <c r="E29" s="5" t="s">
        <v>44</v>
      </c>
      <c r="F29" s="5" t="s">
        <v>45</v>
      </c>
      <c r="G29" s="5">
        <v>27.71</v>
      </c>
      <c r="H29" s="5">
        <v>72.290000000000006</v>
      </c>
      <c r="J29" s="5">
        <v>117.242</v>
      </c>
      <c r="K29" s="5">
        <v>305.84199999999998</v>
      </c>
      <c r="M29" s="5" t="s">
        <v>7</v>
      </c>
      <c r="N29" s="5" t="s">
        <v>44</v>
      </c>
      <c r="O29" s="5" t="s">
        <v>45</v>
      </c>
      <c r="P29" s="5" t="s">
        <v>97</v>
      </c>
      <c r="Q29" s="5" t="s">
        <v>98</v>
      </c>
      <c r="S29" s="5" t="s">
        <v>139</v>
      </c>
      <c r="T29" s="5" t="s">
        <v>140</v>
      </c>
      <c r="W29" s="5" t="s">
        <v>7</v>
      </c>
      <c r="X29" s="5" t="s">
        <v>44</v>
      </c>
      <c r="Y29" s="5" t="s">
        <v>45</v>
      </c>
      <c r="Z29" s="5" t="s">
        <v>221</v>
      </c>
      <c r="AA29" s="5" t="s">
        <v>222</v>
      </c>
      <c r="AC29" s="5" t="s">
        <v>223</v>
      </c>
      <c r="AD29" s="5" t="s">
        <v>224</v>
      </c>
      <c r="AG29" s="6" t="s">
        <v>7</v>
      </c>
      <c r="AH29" s="6" t="s">
        <v>44</v>
      </c>
      <c r="AI29" s="6" t="s">
        <v>45</v>
      </c>
      <c r="AJ29" s="6" t="s">
        <v>318</v>
      </c>
      <c r="AK29" s="6" t="s">
        <v>319</v>
      </c>
      <c r="AM29" s="6" t="s">
        <v>320</v>
      </c>
      <c r="AN29" s="6" t="s">
        <v>321</v>
      </c>
      <c r="AO29" s="5" t="s">
        <v>7</v>
      </c>
      <c r="AP29" s="5" t="s">
        <v>46</v>
      </c>
      <c r="AQ29" s="5" t="s">
        <v>47</v>
      </c>
      <c r="AR29" s="5" t="s">
        <v>444</v>
      </c>
      <c r="AS29" s="5" t="s">
        <v>576</v>
      </c>
      <c r="AT29" s="5" t="s">
        <v>577</v>
      </c>
      <c r="AU29" s="5" t="s">
        <v>578</v>
      </c>
      <c r="AV29" s="5" t="s">
        <v>444</v>
      </c>
      <c r="AX29" s="5" t="s">
        <v>579</v>
      </c>
      <c r="AY29" s="5" t="s">
        <v>580</v>
      </c>
      <c r="AZ29" s="5" t="s">
        <v>581</v>
      </c>
      <c r="BA29" s="5" t="s">
        <v>582</v>
      </c>
      <c r="BB29" s="5" t="s">
        <v>583</v>
      </c>
    </row>
    <row r="30" spans="4:54" x14ac:dyDescent="0.25">
      <c r="D30" s="5" t="s">
        <v>64</v>
      </c>
      <c r="E30" s="5" t="s">
        <v>46</v>
      </c>
      <c r="F30" s="5" t="s">
        <v>47</v>
      </c>
      <c r="G30" s="5">
        <v>14.8</v>
      </c>
      <c r="H30" s="5">
        <v>85.2</v>
      </c>
      <c r="J30" s="5">
        <v>58.185000000000002</v>
      </c>
      <c r="K30" s="5">
        <v>334.971</v>
      </c>
      <c r="M30" s="5" t="s">
        <v>7</v>
      </c>
      <c r="N30" s="5" t="s">
        <v>46</v>
      </c>
      <c r="O30" s="5" t="s">
        <v>47</v>
      </c>
      <c r="P30" s="5" t="s">
        <v>99</v>
      </c>
      <c r="Q30" s="5" t="s">
        <v>100</v>
      </c>
      <c r="S30" s="5" t="s">
        <v>141</v>
      </c>
      <c r="T30" s="5" t="s">
        <v>142</v>
      </c>
      <c r="W30" s="5" t="s">
        <v>7</v>
      </c>
      <c r="X30" s="5" t="s">
        <v>46</v>
      </c>
      <c r="Y30" s="5" t="s">
        <v>47</v>
      </c>
      <c r="Z30" s="5" t="s">
        <v>225</v>
      </c>
      <c r="AA30" s="5" t="s">
        <v>226</v>
      </c>
      <c r="AC30" s="5" t="s">
        <v>227</v>
      </c>
      <c r="AD30" s="5" t="s">
        <v>228</v>
      </c>
      <c r="AG30" s="6" t="s">
        <v>7</v>
      </c>
      <c r="AH30" s="6" t="s">
        <v>46</v>
      </c>
      <c r="AI30" s="6" t="s">
        <v>47</v>
      </c>
      <c r="AJ30" s="6" t="s">
        <v>322</v>
      </c>
      <c r="AK30" s="6" t="s">
        <v>323</v>
      </c>
      <c r="AM30" s="6" t="s">
        <v>324</v>
      </c>
      <c r="AN30" s="6" t="s">
        <v>325</v>
      </c>
      <c r="AO30" s="5" t="s">
        <v>7</v>
      </c>
      <c r="AP30" s="5" t="s">
        <v>48</v>
      </c>
      <c r="AQ30" s="5" t="s">
        <v>49</v>
      </c>
      <c r="AR30" s="5" t="s">
        <v>444</v>
      </c>
      <c r="AS30" s="5" t="s">
        <v>564</v>
      </c>
      <c r="AT30" s="5" t="s">
        <v>584</v>
      </c>
      <c r="AU30" s="5" t="s">
        <v>585</v>
      </c>
      <c r="AV30" s="5" t="s">
        <v>586</v>
      </c>
      <c r="AX30" s="5" t="s">
        <v>17</v>
      </c>
      <c r="AY30" s="5" t="s">
        <v>587</v>
      </c>
      <c r="AZ30" s="5" t="s">
        <v>588</v>
      </c>
      <c r="BA30" s="5" t="s">
        <v>589</v>
      </c>
      <c r="BB30" s="5" t="s">
        <v>590</v>
      </c>
    </row>
    <row r="31" spans="4:54" x14ac:dyDescent="0.25">
      <c r="D31" s="5" t="s">
        <v>64</v>
      </c>
      <c r="E31" s="5" t="s">
        <v>48</v>
      </c>
      <c r="F31" s="5" t="s">
        <v>49</v>
      </c>
      <c r="G31" s="5">
        <v>15.99</v>
      </c>
      <c r="H31" s="5">
        <v>84.01</v>
      </c>
      <c r="J31" s="5">
        <v>58.412799999999997</v>
      </c>
      <c r="K31" s="5">
        <v>306.93099999999998</v>
      </c>
      <c r="M31" s="5" t="s">
        <v>7</v>
      </c>
      <c r="N31" s="5" t="s">
        <v>48</v>
      </c>
      <c r="O31" s="5" t="s">
        <v>49</v>
      </c>
      <c r="P31" s="5" t="s">
        <v>101</v>
      </c>
      <c r="Q31" s="5" t="s">
        <v>102</v>
      </c>
      <c r="S31" s="5" t="s">
        <v>143</v>
      </c>
      <c r="T31" s="5" t="s">
        <v>144</v>
      </c>
      <c r="W31" s="5" t="s">
        <v>7</v>
      </c>
      <c r="X31" s="5" t="s">
        <v>48</v>
      </c>
      <c r="Y31" s="5" t="s">
        <v>49</v>
      </c>
      <c r="Z31" s="5" t="s">
        <v>8</v>
      </c>
      <c r="AA31" s="5" t="s">
        <v>9</v>
      </c>
      <c r="AC31" s="5" t="s">
        <v>229</v>
      </c>
      <c r="AD31" s="5" t="s">
        <v>230</v>
      </c>
      <c r="AG31" s="6" t="s">
        <v>7</v>
      </c>
      <c r="AH31" s="6" t="s">
        <v>48</v>
      </c>
      <c r="AI31" s="6" t="s">
        <v>49</v>
      </c>
      <c r="AJ31" s="6" t="s">
        <v>326</v>
      </c>
      <c r="AK31" s="6" t="s">
        <v>327</v>
      </c>
      <c r="AM31" s="6" t="s">
        <v>328</v>
      </c>
      <c r="AN31" s="6" t="s">
        <v>329</v>
      </c>
      <c r="AO31" s="5" t="s">
        <v>7</v>
      </c>
      <c r="AP31" s="5" t="s">
        <v>50</v>
      </c>
      <c r="AQ31" s="5" t="s">
        <v>51</v>
      </c>
      <c r="AR31" s="5" t="s">
        <v>444</v>
      </c>
      <c r="AS31" s="5" t="s">
        <v>591</v>
      </c>
      <c r="AT31" s="5" t="s">
        <v>592</v>
      </c>
      <c r="AU31" s="5" t="s">
        <v>593</v>
      </c>
      <c r="AV31" s="5" t="s">
        <v>594</v>
      </c>
      <c r="AX31" s="5" t="s">
        <v>17</v>
      </c>
      <c r="AY31" s="5" t="s">
        <v>595</v>
      </c>
      <c r="AZ31" s="5" t="s">
        <v>596</v>
      </c>
      <c r="BA31" s="5" t="s">
        <v>597</v>
      </c>
      <c r="BB31" s="5" t="s">
        <v>598</v>
      </c>
    </row>
    <row r="32" spans="4:54" x14ac:dyDescent="0.25">
      <c r="D32" s="5" t="s">
        <v>64</v>
      </c>
      <c r="E32" s="5" t="s">
        <v>50</v>
      </c>
      <c r="F32" s="5" t="s">
        <v>51</v>
      </c>
      <c r="G32" s="5">
        <v>20.56</v>
      </c>
      <c r="H32" s="5">
        <v>79.44</v>
      </c>
      <c r="J32" s="5">
        <v>80.662099999999995</v>
      </c>
      <c r="K32" s="5">
        <v>311.60300000000001</v>
      </c>
      <c r="M32" s="5" t="s">
        <v>7</v>
      </c>
      <c r="N32" s="5" t="s">
        <v>50</v>
      </c>
      <c r="O32" s="5" t="s">
        <v>51</v>
      </c>
      <c r="P32" s="5" t="s">
        <v>103</v>
      </c>
      <c r="Q32" s="5" t="s">
        <v>104</v>
      </c>
      <c r="S32" s="5" t="s">
        <v>145</v>
      </c>
      <c r="T32" s="5" t="s">
        <v>146</v>
      </c>
      <c r="W32" s="5" t="s">
        <v>7</v>
      </c>
      <c r="X32" s="5" t="s">
        <v>50</v>
      </c>
      <c r="Y32" s="5" t="s">
        <v>51</v>
      </c>
      <c r="Z32" s="5" t="s">
        <v>231</v>
      </c>
      <c r="AA32" s="5" t="s">
        <v>232</v>
      </c>
      <c r="AC32" s="5" t="s">
        <v>233</v>
      </c>
      <c r="AD32" s="5" t="s">
        <v>234</v>
      </c>
      <c r="AG32" s="6" t="s">
        <v>7</v>
      </c>
      <c r="AH32" s="6" t="s">
        <v>50</v>
      </c>
      <c r="AI32" s="6" t="s">
        <v>51</v>
      </c>
      <c r="AJ32" s="6" t="s">
        <v>330</v>
      </c>
      <c r="AK32" s="6" t="s">
        <v>331</v>
      </c>
      <c r="AM32" s="6" t="s">
        <v>332</v>
      </c>
      <c r="AN32" s="6" t="s">
        <v>333</v>
      </c>
      <c r="AO32" s="5" t="s">
        <v>7</v>
      </c>
      <c r="AP32" s="5" t="s">
        <v>52</v>
      </c>
      <c r="AQ32" s="5" t="s">
        <v>53</v>
      </c>
      <c r="AR32" s="5" t="s">
        <v>444</v>
      </c>
      <c r="AS32" s="5" t="s">
        <v>599</v>
      </c>
      <c r="AT32" s="5" t="s">
        <v>600</v>
      </c>
      <c r="AU32" s="5" t="s">
        <v>601</v>
      </c>
      <c r="AV32" s="5" t="s">
        <v>557</v>
      </c>
      <c r="AX32" s="5" t="s">
        <v>17</v>
      </c>
      <c r="AY32" s="5" t="s">
        <v>602</v>
      </c>
      <c r="AZ32" s="5" t="s">
        <v>603</v>
      </c>
      <c r="BA32" s="5" t="s">
        <v>604</v>
      </c>
      <c r="BB32" s="5" t="s">
        <v>605</v>
      </c>
    </row>
    <row r="33" spans="4:54" x14ac:dyDescent="0.25">
      <c r="D33" s="5" t="s">
        <v>64</v>
      </c>
      <c r="E33" s="5" t="s">
        <v>52</v>
      </c>
      <c r="F33" s="5" t="s">
        <v>53</v>
      </c>
      <c r="G33" s="5">
        <v>22.1</v>
      </c>
      <c r="H33" s="5">
        <v>77.900000000000006</v>
      </c>
      <c r="J33" s="5">
        <v>78.691999999999993</v>
      </c>
      <c r="K33" s="5">
        <v>277.37799999999999</v>
      </c>
      <c r="M33" s="5" t="s">
        <v>7</v>
      </c>
      <c r="N33" s="5" t="s">
        <v>52</v>
      </c>
      <c r="O33" s="5" t="s">
        <v>53</v>
      </c>
      <c r="P33" s="5" t="s">
        <v>105</v>
      </c>
      <c r="Q33" s="5" t="s">
        <v>106</v>
      </c>
      <c r="S33" s="5" t="s">
        <v>147</v>
      </c>
      <c r="T33" s="5" t="s">
        <v>148</v>
      </c>
      <c r="W33" s="5" t="s">
        <v>7</v>
      </c>
      <c r="X33" s="5" t="s">
        <v>52</v>
      </c>
      <c r="Y33" s="5" t="s">
        <v>53</v>
      </c>
      <c r="Z33" s="5" t="s">
        <v>235</v>
      </c>
      <c r="AA33" s="5" t="s">
        <v>236</v>
      </c>
      <c r="AC33" s="5" t="s">
        <v>237</v>
      </c>
      <c r="AD33" s="5" t="s">
        <v>238</v>
      </c>
      <c r="AG33" s="6" t="s">
        <v>7</v>
      </c>
      <c r="AH33" s="6" t="s">
        <v>52</v>
      </c>
      <c r="AI33" s="6" t="s">
        <v>53</v>
      </c>
      <c r="AJ33" s="6" t="s">
        <v>334</v>
      </c>
      <c r="AK33" s="6" t="s">
        <v>335</v>
      </c>
      <c r="AM33" s="6" t="s">
        <v>336</v>
      </c>
      <c r="AN33" s="6" t="s">
        <v>337</v>
      </c>
      <c r="AO33" s="5" t="s">
        <v>7</v>
      </c>
      <c r="AP33" s="5" t="s">
        <v>54</v>
      </c>
      <c r="AQ33" s="5" t="s">
        <v>55</v>
      </c>
      <c r="AR33" s="5" t="s">
        <v>606</v>
      </c>
      <c r="AS33" s="5" t="s">
        <v>607</v>
      </c>
      <c r="AT33" s="5" t="s">
        <v>608</v>
      </c>
      <c r="AU33" s="5" t="s">
        <v>609</v>
      </c>
      <c r="AV33" s="5" t="s">
        <v>610</v>
      </c>
      <c r="AX33" s="5" t="s">
        <v>611</v>
      </c>
      <c r="AY33" s="5" t="s">
        <v>612</v>
      </c>
      <c r="AZ33" s="5" t="s">
        <v>613</v>
      </c>
      <c r="BA33" s="5" t="s">
        <v>614</v>
      </c>
      <c r="BB33" s="5" t="s">
        <v>615</v>
      </c>
    </row>
    <row r="34" spans="4:54" x14ac:dyDescent="0.25">
      <c r="D34" s="5" t="s">
        <v>64</v>
      </c>
      <c r="E34" s="5" t="s">
        <v>54</v>
      </c>
      <c r="F34" s="5" t="s">
        <v>55</v>
      </c>
      <c r="G34" s="5">
        <v>16.03</v>
      </c>
      <c r="H34" s="5">
        <v>83.97</v>
      </c>
      <c r="J34" s="5">
        <v>54.558900000000001</v>
      </c>
      <c r="K34" s="5">
        <v>285.73500000000001</v>
      </c>
      <c r="M34" s="5" t="s">
        <v>7</v>
      </c>
      <c r="N34" s="5" t="s">
        <v>54</v>
      </c>
      <c r="O34" s="5" t="s">
        <v>55</v>
      </c>
      <c r="P34" s="5" t="s">
        <v>107</v>
      </c>
      <c r="Q34" s="5" t="s">
        <v>108</v>
      </c>
      <c r="S34" s="5" t="s">
        <v>149</v>
      </c>
      <c r="T34" s="5" t="s">
        <v>150</v>
      </c>
      <c r="W34" s="5" t="s">
        <v>7</v>
      </c>
      <c r="X34" s="5" t="s">
        <v>54</v>
      </c>
      <c r="Y34" s="5" t="s">
        <v>55</v>
      </c>
      <c r="Z34" s="5" t="s">
        <v>239</v>
      </c>
      <c r="AA34" s="5" t="s">
        <v>240</v>
      </c>
      <c r="AC34" s="5" t="s">
        <v>241</v>
      </c>
      <c r="AD34" s="5" t="s">
        <v>242</v>
      </c>
      <c r="AG34" s="6" t="s">
        <v>7</v>
      </c>
      <c r="AH34" s="6" t="s">
        <v>54</v>
      </c>
      <c r="AI34" s="6" t="s">
        <v>55</v>
      </c>
      <c r="AJ34" s="6" t="s">
        <v>338</v>
      </c>
      <c r="AK34" s="6" t="s">
        <v>339</v>
      </c>
      <c r="AM34" s="6" t="s">
        <v>340</v>
      </c>
      <c r="AN34" s="6" t="s">
        <v>341</v>
      </c>
      <c r="AO34" s="5" t="s">
        <v>7</v>
      </c>
      <c r="AP34" s="5" t="s">
        <v>56</v>
      </c>
      <c r="AQ34" s="5" t="s">
        <v>57</v>
      </c>
      <c r="AR34" s="5" t="s">
        <v>444</v>
      </c>
      <c r="AS34" s="5" t="s">
        <v>367</v>
      </c>
      <c r="AT34" s="5" t="s">
        <v>616</v>
      </c>
      <c r="AU34" s="5" t="s">
        <v>617</v>
      </c>
      <c r="AV34" s="5" t="s">
        <v>444</v>
      </c>
      <c r="AX34" s="5" t="s">
        <v>17</v>
      </c>
      <c r="AY34" s="5" t="s">
        <v>618</v>
      </c>
      <c r="AZ34" s="5" t="s">
        <v>619</v>
      </c>
      <c r="BA34" s="5" t="s">
        <v>620</v>
      </c>
      <c r="BB34" s="5" t="s">
        <v>621</v>
      </c>
    </row>
    <row r="35" spans="4:54" x14ac:dyDescent="0.25">
      <c r="D35" s="5" t="s">
        <v>64</v>
      </c>
      <c r="E35" s="5" t="s">
        <v>56</v>
      </c>
      <c r="F35" s="5" t="s">
        <v>57</v>
      </c>
      <c r="G35" s="5">
        <v>16</v>
      </c>
      <c r="H35" s="5">
        <v>84</v>
      </c>
      <c r="J35" s="5">
        <v>51.292200000000001</v>
      </c>
      <c r="K35" s="5">
        <v>269.38099999999997</v>
      </c>
      <c r="M35" s="5" t="s">
        <v>7</v>
      </c>
      <c r="N35" s="5" t="s">
        <v>56</v>
      </c>
      <c r="O35" s="5" t="s">
        <v>57</v>
      </c>
      <c r="P35" s="5" t="s">
        <v>109</v>
      </c>
      <c r="Q35" s="5" t="s">
        <v>110</v>
      </c>
      <c r="S35" s="5" t="s">
        <v>151</v>
      </c>
      <c r="T35" s="5" t="s">
        <v>152</v>
      </c>
      <c r="W35" s="5" t="s">
        <v>7</v>
      </c>
      <c r="X35" s="5" t="s">
        <v>56</v>
      </c>
      <c r="Y35" s="5" t="s">
        <v>57</v>
      </c>
      <c r="Z35" s="5" t="s">
        <v>243</v>
      </c>
      <c r="AA35" s="5" t="s">
        <v>244</v>
      </c>
      <c r="AC35" s="5" t="s">
        <v>245</v>
      </c>
      <c r="AD35" s="5" t="s">
        <v>246</v>
      </c>
      <c r="AG35" s="6" t="s">
        <v>7</v>
      </c>
      <c r="AH35" s="6" t="s">
        <v>56</v>
      </c>
      <c r="AI35" s="6" t="s">
        <v>57</v>
      </c>
      <c r="AJ35" s="6" t="s">
        <v>342</v>
      </c>
      <c r="AK35" s="6" t="s">
        <v>343</v>
      </c>
      <c r="AM35" s="6" t="s">
        <v>344</v>
      </c>
      <c r="AN35" s="6" t="s">
        <v>345</v>
      </c>
      <c r="AO35" s="5" t="s">
        <v>7</v>
      </c>
      <c r="AP35" s="5" t="s">
        <v>58</v>
      </c>
      <c r="AQ35" s="5" t="s">
        <v>59</v>
      </c>
      <c r="AR35" s="5" t="s">
        <v>444</v>
      </c>
      <c r="AS35" s="5" t="s">
        <v>622</v>
      </c>
      <c r="AT35" s="5" t="s">
        <v>623</v>
      </c>
      <c r="AU35" s="5" t="s">
        <v>624</v>
      </c>
      <c r="AV35" s="5" t="s">
        <v>444</v>
      </c>
      <c r="AX35" s="5" t="s">
        <v>17</v>
      </c>
      <c r="AY35" s="5" t="s">
        <v>625</v>
      </c>
      <c r="AZ35" s="5" t="s">
        <v>626</v>
      </c>
      <c r="BA35" s="5" t="s">
        <v>627</v>
      </c>
      <c r="BB35" s="5" t="s">
        <v>17</v>
      </c>
    </row>
    <row r="36" spans="4:54" x14ac:dyDescent="0.25">
      <c r="D36" s="5" t="s">
        <v>64</v>
      </c>
      <c r="E36" s="5" t="s">
        <v>58</v>
      </c>
      <c r="F36" s="5" t="s">
        <v>59</v>
      </c>
      <c r="G36" s="5">
        <v>8.8699999999999992</v>
      </c>
      <c r="H36" s="5">
        <v>91.13</v>
      </c>
      <c r="J36" s="5">
        <v>28.602599999999999</v>
      </c>
      <c r="K36" s="5">
        <v>293.928</v>
      </c>
      <c r="M36" s="5" t="s">
        <v>7</v>
      </c>
      <c r="N36" s="5" t="s">
        <v>58</v>
      </c>
      <c r="O36" s="5" t="s">
        <v>59</v>
      </c>
      <c r="P36" s="5" t="s">
        <v>153</v>
      </c>
      <c r="Q36" s="5" t="s">
        <v>111</v>
      </c>
      <c r="S36" s="5" t="s">
        <v>154</v>
      </c>
      <c r="T36" s="5" t="s">
        <v>155</v>
      </c>
      <c r="W36" s="5" t="s">
        <v>7</v>
      </c>
      <c r="X36" s="5" t="s">
        <v>58</v>
      </c>
      <c r="Y36" s="5" t="s">
        <v>59</v>
      </c>
      <c r="Z36" s="5" t="s">
        <v>247</v>
      </c>
      <c r="AA36" s="5" t="s">
        <v>248</v>
      </c>
      <c r="AC36" s="5" t="s">
        <v>249</v>
      </c>
      <c r="AD36" s="5" t="s">
        <v>250</v>
      </c>
      <c r="AG36" s="6" t="s">
        <v>7</v>
      </c>
      <c r="AH36" s="6" t="s">
        <v>58</v>
      </c>
      <c r="AI36" s="6" t="s">
        <v>59</v>
      </c>
      <c r="AJ36" s="6" t="s">
        <v>346</v>
      </c>
      <c r="AK36" s="6" t="s">
        <v>347</v>
      </c>
      <c r="AM36" s="6" t="s">
        <v>348</v>
      </c>
      <c r="AN36" s="6" t="s">
        <v>349</v>
      </c>
      <c r="AO36" s="5" t="s">
        <v>7</v>
      </c>
      <c r="AP36" s="5" t="s">
        <v>60</v>
      </c>
      <c r="AQ36" s="5" t="s">
        <v>61</v>
      </c>
      <c r="AR36" s="5" t="s">
        <v>444</v>
      </c>
      <c r="AS36" s="5" t="s">
        <v>628</v>
      </c>
      <c r="AT36" s="5" t="s">
        <v>629</v>
      </c>
      <c r="AU36" s="5" t="s">
        <v>630</v>
      </c>
      <c r="AV36" s="5" t="s">
        <v>631</v>
      </c>
      <c r="AX36" s="5" t="s">
        <v>632</v>
      </c>
      <c r="AY36" s="5" t="s">
        <v>633</v>
      </c>
      <c r="AZ36" s="5" t="s">
        <v>634</v>
      </c>
      <c r="BA36" s="5" t="s">
        <v>635</v>
      </c>
      <c r="BB36" s="5" t="s">
        <v>636</v>
      </c>
    </row>
    <row r="37" spans="4:54" x14ac:dyDescent="0.25">
      <c r="D37" s="5" t="s">
        <v>64</v>
      </c>
      <c r="E37" s="5" t="s">
        <v>60</v>
      </c>
      <c r="F37" s="5" t="s">
        <v>61</v>
      </c>
      <c r="G37" s="5">
        <v>7.38</v>
      </c>
      <c r="H37" s="5">
        <v>92.62</v>
      </c>
      <c r="J37" s="5">
        <v>22.669599999999999</v>
      </c>
      <c r="K37" s="5">
        <v>284.50599999999997</v>
      </c>
      <c r="M37" s="5" t="s">
        <v>7</v>
      </c>
      <c r="N37" s="5" t="s">
        <v>60</v>
      </c>
      <c r="O37" s="5" t="s">
        <v>61</v>
      </c>
      <c r="P37" s="5" t="s">
        <v>156</v>
      </c>
      <c r="Q37" s="5" t="s">
        <v>112</v>
      </c>
      <c r="S37" s="5" t="s">
        <v>157</v>
      </c>
      <c r="T37" s="5" t="s">
        <v>158</v>
      </c>
      <c r="W37" s="5" t="s">
        <v>7</v>
      </c>
      <c r="X37" s="5" t="s">
        <v>60</v>
      </c>
      <c r="Y37" s="5" t="s">
        <v>61</v>
      </c>
      <c r="Z37" s="5" t="s">
        <v>251</v>
      </c>
      <c r="AA37" s="5" t="s">
        <v>252</v>
      </c>
      <c r="AC37" s="5" t="s">
        <v>253</v>
      </c>
      <c r="AD37" s="5" t="s">
        <v>254</v>
      </c>
      <c r="AG37" s="6" t="s">
        <v>7</v>
      </c>
      <c r="AH37" s="6" t="s">
        <v>60</v>
      </c>
      <c r="AI37" s="6" t="s">
        <v>61</v>
      </c>
      <c r="AJ37" s="6" t="s">
        <v>350</v>
      </c>
      <c r="AK37" s="6" t="s">
        <v>351</v>
      </c>
      <c r="AM37" s="6" t="s">
        <v>352</v>
      </c>
      <c r="AN37" s="6" t="s">
        <v>353</v>
      </c>
      <c r="AO37" s="5" t="s">
        <v>7</v>
      </c>
      <c r="AP37" s="5" t="s">
        <v>62</v>
      </c>
      <c r="AQ37" s="5" t="s">
        <v>63</v>
      </c>
      <c r="AR37" s="5" t="s">
        <v>445</v>
      </c>
      <c r="AS37" s="5" t="s">
        <v>637</v>
      </c>
      <c r="AT37" s="5" t="s">
        <v>638</v>
      </c>
      <c r="AU37" s="5" t="s">
        <v>639</v>
      </c>
      <c r="AV37" s="5" t="s">
        <v>640</v>
      </c>
      <c r="AX37" s="5" t="s">
        <v>641</v>
      </c>
      <c r="AY37" s="5" t="s">
        <v>642</v>
      </c>
      <c r="AZ37" s="5" t="s">
        <v>643</v>
      </c>
      <c r="BA37" s="5" t="s">
        <v>644</v>
      </c>
      <c r="BB37" s="5" t="s">
        <v>645</v>
      </c>
    </row>
    <row r="38" spans="4:54" x14ac:dyDescent="0.25">
      <c r="D38" s="5" t="s">
        <v>64</v>
      </c>
      <c r="E38" s="5" t="s">
        <v>62</v>
      </c>
      <c r="F38" s="5" t="s">
        <v>63</v>
      </c>
      <c r="G38" s="5">
        <v>17.260000000000002</v>
      </c>
      <c r="H38" s="5">
        <v>82.74</v>
      </c>
      <c r="J38" s="5">
        <v>51.252699999999997</v>
      </c>
      <c r="K38" s="5">
        <v>245.72900000000001</v>
      </c>
      <c r="M38" s="5" t="s">
        <v>7</v>
      </c>
      <c r="N38" s="5" t="s">
        <v>62</v>
      </c>
      <c r="O38" s="5" t="s">
        <v>63</v>
      </c>
      <c r="P38" s="5" t="s">
        <v>159</v>
      </c>
      <c r="Q38" s="5" t="s">
        <v>113</v>
      </c>
      <c r="S38" s="5" t="s">
        <v>160</v>
      </c>
      <c r="T38" s="5" t="s">
        <v>161</v>
      </c>
      <c r="W38" s="5" t="s">
        <v>7</v>
      </c>
      <c r="X38" s="5" t="s">
        <v>62</v>
      </c>
      <c r="Y38" s="5" t="s">
        <v>63</v>
      </c>
      <c r="Z38" s="5" t="s">
        <v>255</v>
      </c>
      <c r="AA38" s="5" t="s">
        <v>256</v>
      </c>
      <c r="AC38" s="5" t="s">
        <v>257</v>
      </c>
      <c r="AD38" s="5" t="s">
        <v>258</v>
      </c>
      <c r="AG38" s="6" t="s">
        <v>7</v>
      </c>
      <c r="AH38" s="6" t="s">
        <v>62</v>
      </c>
      <c r="AI38" s="6" t="s">
        <v>63</v>
      </c>
      <c r="AJ38" s="6" t="s">
        <v>354</v>
      </c>
      <c r="AK38" s="6" t="s">
        <v>355</v>
      </c>
      <c r="AM38" s="6" t="s">
        <v>356</v>
      </c>
      <c r="AN38" s="6" t="s">
        <v>357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D917"/>
  <sheetViews>
    <sheetView topLeftCell="BG1" workbookViewId="0">
      <selection activeCell="BB6" sqref="BB6:BM30"/>
    </sheetView>
  </sheetViews>
  <sheetFormatPr defaultRowHeight="15" x14ac:dyDescent="0.25"/>
  <cols>
    <col min="1" max="1" width="81.140625" bestFit="1" customWidth="1"/>
    <col min="2" max="3" width="12.28515625" bestFit="1" customWidth="1"/>
    <col min="4" max="4" width="6.85546875" customWidth="1"/>
    <col min="5" max="5" width="5.85546875" customWidth="1"/>
    <col min="6" max="6" width="8.5703125" customWidth="1"/>
    <col min="7" max="7" width="7.85546875" customWidth="1"/>
    <col min="9" max="9" width="42.5703125" customWidth="1"/>
    <col min="10" max="11" width="12.28515625" bestFit="1" customWidth="1"/>
    <col min="12" max="12" width="6.85546875" customWidth="1"/>
    <col min="13" max="13" width="5.85546875" customWidth="1"/>
    <col min="15" max="15" width="7.85546875" customWidth="1"/>
    <col min="16" max="16" width="9.140625" style="5"/>
    <col min="17" max="17" width="81.140625" style="5" bestFit="1" customWidth="1"/>
    <col min="18" max="18" width="10.85546875" style="5" bestFit="1" customWidth="1"/>
    <col min="19" max="20" width="8.7109375" style="5" customWidth="1"/>
    <col min="21" max="21" width="5.85546875" style="5" customWidth="1"/>
    <col min="22" max="22" width="8.5703125" style="5" customWidth="1"/>
    <col min="23" max="23" width="7.85546875" style="5" customWidth="1"/>
    <col min="24" max="44" width="9.140625" style="5"/>
    <col min="45" max="45" width="81.140625" style="5" bestFit="1" customWidth="1"/>
    <col min="46" max="47" width="12.42578125" style="5" bestFit="1" customWidth="1"/>
    <col min="48" max="48" width="10.5703125" style="5" bestFit="1" customWidth="1"/>
    <col min="49" max="49" width="8.7109375" style="5" bestFit="1" customWidth="1"/>
    <col min="50" max="50" width="8.5703125" style="5" bestFit="1" customWidth="1"/>
    <col min="51" max="51" width="7.85546875" style="5" bestFit="1" customWidth="1"/>
    <col min="52" max="55" width="9.140625" style="5"/>
    <col min="58" max="58" width="27" customWidth="1"/>
    <col min="59" max="59" width="22.28515625" customWidth="1"/>
    <col min="60" max="60" width="30.42578125" customWidth="1"/>
    <col min="61" max="61" width="33.42578125" bestFit="1" customWidth="1"/>
    <col min="64" max="65" width="20" bestFit="1" customWidth="1"/>
    <col min="66" max="66" width="20" customWidth="1"/>
    <col min="67" max="67" width="8.85546875" customWidth="1"/>
    <col min="68" max="69" width="12.28515625" customWidth="1"/>
    <col min="70" max="70" width="7" customWidth="1"/>
    <col min="71" max="71" width="6" customWidth="1"/>
    <col min="72" max="72" width="8" customWidth="1"/>
    <col min="73" max="73" width="7.85546875" customWidth="1"/>
    <col min="74" max="74" width="8.42578125" customWidth="1"/>
    <col min="75" max="76" width="12.28515625" customWidth="1"/>
    <col min="77" max="77" width="7" customWidth="1"/>
    <col min="78" max="78" width="6" customWidth="1"/>
    <col min="79" max="79" width="8" customWidth="1"/>
    <col min="80" max="80" width="7.85546875" customWidth="1"/>
    <col min="81" max="81" width="10.140625" customWidth="1"/>
    <col min="82" max="83" width="12.28515625" customWidth="1"/>
    <col min="84" max="84" width="7" customWidth="1"/>
    <col min="85" max="85" width="6" customWidth="1"/>
    <col min="86" max="86" width="9" customWidth="1"/>
    <col min="87" max="87" width="7.85546875" customWidth="1"/>
    <col min="88" max="88" width="13.28515625" customWidth="1"/>
    <col min="89" max="90" width="12.28515625" bestFit="1" customWidth="1"/>
    <col min="91" max="91" width="6.85546875" customWidth="1"/>
    <col min="92" max="92" width="5.85546875" customWidth="1"/>
    <col min="93" max="93" width="8.5703125" customWidth="1"/>
    <col min="94" max="94" width="7.85546875" customWidth="1"/>
    <col min="100" max="100" width="11.85546875" customWidth="1"/>
    <col min="103" max="103" width="10.7109375" customWidth="1"/>
    <col min="104" max="104" width="12.28515625" bestFit="1" customWidth="1"/>
    <col min="122" max="122" width="14.140625" customWidth="1"/>
    <col min="123" max="123" width="12.5703125" bestFit="1" customWidth="1"/>
    <col min="124" max="124" width="11.28515625" bestFit="1" customWidth="1"/>
    <col min="125" max="125" width="7" customWidth="1"/>
    <col min="126" max="126" width="6" customWidth="1"/>
    <col min="127" max="127" width="8" customWidth="1"/>
    <col min="128" max="128" width="7.85546875" customWidth="1"/>
    <col min="129" max="129" width="21.7109375" customWidth="1"/>
    <col min="130" max="130" width="81.140625" bestFit="1" customWidth="1"/>
    <col min="131" max="132" width="12.7109375" bestFit="1" customWidth="1"/>
    <col min="133" max="133" width="7" customWidth="1"/>
    <col min="134" max="134" width="6" customWidth="1"/>
    <col min="135" max="135" width="7" customWidth="1"/>
    <col min="136" max="136" width="7.85546875" customWidth="1"/>
    <col min="138" max="138" width="15" customWidth="1"/>
    <col min="139" max="140" width="12.7109375" bestFit="1" customWidth="1"/>
    <col min="141" max="141" width="7" customWidth="1"/>
    <col min="142" max="142" width="6" customWidth="1"/>
    <col min="143" max="143" width="9" customWidth="1"/>
    <col min="144" max="144" width="7.85546875" customWidth="1"/>
    <col min="147" max="147" width="27.28515625" customWidth="1"/>
    <col min="148" max="149" width="12.7109375" bestFit="1" customWidth="1"/>
    <col min="150" max="150" width="7" customWidth="1"/>
    <col min="151" max="151" width="6" customWidth="1"/>
    <col min="152" max="152" width="9" customWidth="1"/>
    <col min="153" max="153" width="7.85546875" customWidth="1"/>
    <col min="155" max="155" width="13.140625" customWidth="1"/>
    <col min="156" max="157" width="12.7109375" bestFit="1" customWidth="1"/>
    <col min="158" max="158" width="7" customWidth="1"/>
    <col min="159" max="159" width="6" customWidth="1"/>
    <col min="160" max="160" width="9" customWidth="1"/>
    <col min="161" max="161" width="7.85546875" customWidth="1"/>
    <col min="163" max="163" width="9.140625" customWidth="1"/>
    <col min="164" max="165" width="12.7109375" bestFit="1" customWidth="1"/>
    <col min="166" max="166" width="7" customWidth="1"/>
    <col min="167" max="167" width="6" customWidth="1"/>
    <col min="168" max="168" width="9" customWidth="1"/>
    <col min="169" max="169" width="7.85546875" customWidth="1"/>
    <col min="175" max="175" width="10.7109375" customWidth="1"/>
    <col min="176" max="176" width="10.85546875" bestFit="1" customWidth="1"/>
    <col min="177" max="177" width="9.5703125" bestFit="1" customWidth="1"/>
    <col min="178" max="178" width="8.7109375" customWidth="1"/>
    <col min="179" max="179" width="6" customWidth="1"/>
    <col min="180" max="180" width="9" customWidth="1"/>
    <col min="181" max="181" width="7.85546875" customWidth="1"/>
    <col min="183" max="183" width="12" customWidth="1"/>
    <col min="184" max="184" width="10.85546875" bestFit="1" customWidth="1"/>
    <col min="185" max="185" width="9.5703125" bestFit="1" customWidth="1"/>
    <col min="186" max="186" width="8.7109375" customWidth="1"/>
    <col min="187" max="187" width="6" customWidth="1"/>
    <col min="188" max="188" width="9" customWidth="1"/>
    <col min="189" max="189" width="7.85546875" customWidth="1"/>
    <col min="194" max="194" width="26.42578125" customWidth="1"/>
    <col min="195" max="195" width="23.5703125" customWidth="1"/>
    <col min="210" max="210" width="9.140625" customWidth="1"/>
    <col min="213" max="213" width="11.28515625" customWidth="1"/>
  </cols>
  <sheetData>
    <row r="1" spans="1:238" x14ac:dyDescent="0.25"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</row>
    <row r="2" spans="1:238" x14ac:dyDescent="0.25">
      <c r="Q2" s="38" t="s">
        <v>768</v>
      </c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S2" s="5" t="s">
        <v>7</v>
      </c>
    </row>
    <row r="3" spans="1:238" x14ac:dyDescent="0.25"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</row>
    <row r="4" spans="1:238" x14ac:dyDescent="0.25">
      <c r="I4" t="s">
        <v>358</v>
      </c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S4" s="5" t="s">
        <v>360</v>
      </c>
      <c r="AT4" s="5" t="s">
        <v>361</v>
      </c>
      <c r="AU4" s="5" t="s">
        <v>362</v>
      </c>
      <c r="AV4" s="5" t="s">
        <v>363</v>
      </c>
      <c r="AW4" s="5" t="s">
        <v>364</v>
      </c>
      <c r="AX4" s="5" t="s">
        <v>365</v>
      </c>
      <c r="AY4" s="5" t="s">
        <v>366</v>
      </c>
    </row>
    <row r="5" spans="1:238" x14ac:dyDescent="0.25">
      <c r="I5" t="s">
        <v>359</v>
      </c>
      <c r="Q5" s="18"/>
      <c r="R5" s="18"/>
      <c r="S5" s="18"/>
      <c r="T5" s="18" t="s">
        <v>1</v>
      </c>
      <c r="U5" s="18"/>
      <c r="V5" s="18"/>
      <c r="W5" s="18"/>
      <c r="X5" s="18" t="s">
        <v>2</v>
      </c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S5" s="7" t="s">
        <v>17</v>
      </c>
      <c r="AT5" s="5" t="s">
        <v>442</v>
      </c>
      <c r="AU5" s="7">
        <v>986.4</v>
      </c>
      <c r="AV5" s="7">
        <v>4.7750000000000004</v>
      </c>
      <c r="AW5" s="7">
        <v>0.78</v>
      </c>
      <c r="AX5" s="7">
        <v>3872.98</v>
      </c>
      <c r="AY5" s="7">
        <v>30.51</v>
      </c>
      <c r="BJ5" t="s">
        <v>902</v>
      </c>
      <c r="BO5" t="s">
        <v>7</v>
      </c>
      <c r="BV5" t="s">
        <v>7</v>
      </c>
      <c r="CC5" t="s">
        <v>7</v>
      </c>
      <c r="CJ5" s="5" t="s">
        <v>7</v>
      </c>
      <c r="DA5" t="s">
        <v>879</v>
      </c>
      <c r="GJ5" s="50" t="s">
        <v>879</v>
      </c>
      <c r="GK5" s="50"/>
      <c r="GL5" s="50"/>
      <c r="HE5" t="s">
        <v>1</v>
      </c>
      <c r="HJ5" t="s">
        <v>2</v>
      </c>
      <c r="HU5" t="s">
        <v>1</v>
      </c>
      <c r="HY5" t="s">
        <v>2</v>
      </c>
    </row>
    <row r="6" spans="1:238" ht="26.25" x14ac:dyDescent="0.25">
      <c r="A6" s="5" t="s">
        <v>7</v>
      </c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S6" s="7" t="s">
        <v>17</v>
      </c>
      <c r="AT6" s="5" t="s">
        <v>427</v>
      </c>
      <c r="AU6" s="7">
        <v>987.7</v>
      </c>
      <c r="AV6" s="7">
        <v>0.6</v>
      </c>
      <c r="AW6" s="7">
        <v>0.78</v>
      </c>
      <c r="AX6" s="7">
        <v>0</v>
      </c>
      <c r="AY6" s="7">
        <v>0</v>
      </c>
      <c r="BA6" s="4">
        <v>0</v>
      </c>
      <c r="BE6" t="s">
        <v>411</v>
      </c>
      <c r="BF6" t="s">
        <v>412</v>
      </c>
      <c r="BG6" t="s">
        <v>413</v>
      </c>
      <c r="BH6" t="s">
        <v>742</v>
      </c>
      <c r="BI6" t="s">
        <v>743</v>
      </c>
      <c r="BJ6" t="s">
        <v>648</v>
      </c>
      <c r="BK6" t="s">
        <v>649</v>
      </c>
      <c r="BL6" t="s">
        <v>650</v>
      </c>
      <c r="BM6" t="s">
        <v>650</v>
      </c>
      <c r="CC6" s="7"/>
      <c r="CD6" s="7"/>
      <c r="CE6" s="7"/>
      <c r="CF6" s="7"/>
      <c r="CG6" s="7"/>
      <c r="CH6" s="7"/>
      <c r="CI6" s="7"/>
      <c r="CS6" s="43" t="s">
        <v>862</v>
      </c>
      <c r="CT6" s="44"/>
      <c r="CU6" s="46" t="s">
        <v>863</v>
      </c>
      <c r="CV6" s="46"/>
      <c r="CW6" s="43" t="s">
        <v>862</v>
      </c>
      <c r="CX6" s="44"/>
      <c r="CY6" s="46" t="s">
        <v>863</v>
      </c>
      <c r="CZ6" s="46"/>
      <c r="DA6" s="32" t="s">
        <v>361</v>
      </c>
      <c r="DB6" s="32" t="s">
        <v>416</v>
      </c>
      <c r="DC6" s="33" t="s">
        <v>865</v>
      </c>
      <c r="DD6" s="33" t="s">
        <v>866</v>
      </c>
      <c r="DE6" s="33" t="s">
        <v>867</v>
      </c>
      <c r="DF6" s="33" t="s">
        <v>868</v>
      </c>
      <c r="DG6" s="33" t="s">
        <v>755</v>
      </c>
      <c r="DH6" s="33" t="s">
        <v>756</v>
      </c>
      <c r="DI6" s="33" t="s">
        <v>757</v>
      </c>
      <c r="DJ6" s="33" t="s">
        <v>758</v>
      </c>
      <c r="DK6" s="34" t="s">
        <v>766</v>
      </c>
      <c r="DL6" s="33" t="s">
        <v>759</v>
      </c>
      <c r="DM6" s="33" t="s">
        <v>767</v>
      </c>
      <c r="DN6" s="33" t="s">
        <v>759</v>
      </c>
      <c r="DO6" s="33" t="s">
        <v>767</v>
      </c>
      <c r="DR6" t="s">
        <v>869</v>
      </c>
      <c r="DZ6" t="s">
        <v>872</v>
      </c>
      <c r="EH6" t="s">
        <v>874</v>
      </c>
      <c r="EQ6" t="s">
        <v>875</v>
      </c>
      <c r="EY6" t="s">
        <v>876</v>
      </c>
      <c r="FG6" t="s">
        <v>877</v>
      </c>
      <c r="FS6" t="s">
        <v>878</v>
      </c>
      <c r="GA6" t="s">
        <v>878</v>
      </c>
      <c r="GJ6" s="50"/>
      <c r="GK6" s="50"/>
      <c r="GL6" s="50"/>
    </row>
    <row r="7" spans="1:238" ht="15.75" x14ac:dyDescent="0.25">
      <c r="A7" s="14" t="s">
        <v>741</v>
      </c>
      <c r="B7" s="15"/>
      <c r="C7" s="15"/>
      <c r="D7" s="15"/>
      <c r="E7" s="15"/>
      <c r="F7" s="15"/>
      <c r="G7" s="15"/>
      <c r="I7" s="8" t="s">
        <v>646</v>
      </c>
      <c r="J7" s="9"/>
      <c r="K7" s="9"/>
      <c r="L7" s="9"/>
      <c r="M7" s="9"/>
      <c r="N7" s="9"/>
      <c r="O7" s="9"/>
      <c r="Q7" s="18"/>
      <c r="R7" s="18" t="s">
        <v>3</v>
      </c>
      <c r="S7" s="18" t="s">
        <v>4</v>
      </c>
      <c r="T7" s="18" t="s">
        <v>744</v>
      </c>
      <c r="U7" s="18" t="s">
        <v>745</v>
      </c>
      <c r="V7" s="18" t="s">
        <v>746</v>
      </c>
      <c r="W7" s="18"/>
      <c r="X7" s="18" t="s">
        <v>744</v>
      </c>
      <c r="Y7" s="18" t="s">
        <v>745</v>
      </c>
      <c r="Z7" s="18" t="s">
        <v>746</v>
      </c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S7" s="7" t="s">
        <v>17</v>
      </c>
      <c r="AT7" s="5" t="s">
        <v>429</v>
      </c>
      <c r="AU7" s="7">
        <v>988.5</v>
      </c>
      <c r="AV7" s="7">
        <v>18</v>
      </c>
      <c r="AW7" s="7">
        <v>0.78</v>
      </c>
      <c r="AX7" s="7">
        <v>0</v>
      </c>
      <c r="AY7" s="7">
        <v>0</v>
      </c>
      <c r="AZ7" s="5" t="s">
        <v>32</v>
      </c>
      <c r="BA7" s="4">
        <v>1</v>
      </c>
      <c r="BB7" s="4">
        <v>0</v>
      </c>
      <c r="BC7" s="4">
        <v>8</v>
      </c>
      <c r="BE7">
        <f>I11</f>
        <v>0</v>
      </c>
      <c r="BF7" s="7">
        <f>K11/10000</f>
        <v>1046.7257</v>
      </c>
      <c r="BG7" s="7">
        <f>K12/10000</f>
        <v>1044.82</v>
      </c>
      <c r="BH7" s="7">
        <f>INDEX(C:C,BC7+BA7,1)</f>
        <v>1023.6663</v>
      </c>
      <c r="BI7" s="7">
        <f>INDEX(C:C,10+BA6*$BA$8,1)</f>
        <v>1021.5901</v>
      </c>
      <c r="BJ7" s="7">
        <f>AU8</f>
        <v>992.05539999999996</v>
      </c>
      <c r="BK7" s="7">
        <f>AU5</f>
        <v>986.4</v>
      </c>
      <c r="BL7" s="7">
        <f>BH7+BK7</f>
        <v>2010.0663</v>
      </c>
      <c r="BM7" s="7">
        <f>BI7+BJ7</f>
        <v>2013.6455000000001</v>
      </c>
      <c r="BN7" s="7"/>
      <c r="BO7" s="7" t="s">
        <v>360</v>
      </c>
      <c r="BP7" s="7" t="s">
        <v>361</v>
      </c>
      <c r="BQ7" s="7" t="s">
        <v>362</v>
      </c>
      <c r="BR7" s="7" t="s">
        <v>363</v>
      </c>
      <c r="BS7" s="47" t="s">
        <v>364</v>
      </c>
      <c r="BT7" s="7" t="s">
        <v>365</v>
      </c>
      <c r="BU7" s="7" t="s">
        <v>366</v>
      </c>
      <c r="BV7" s="7" t="s">
        <v>360</v>
      </c>
      <c r="BW7" s="7" t="s">
        <v>361</v>
      </c>
      <c r="BX7" s="7" t="s">
        <v>362</v>
      </c>
      <c r="BY7" s="7" t="s">
        <v>363</v>
      </c>
      <c r="BZ7" s="47" t="s">
        <v>364</v>
      </c>
      <c r="CA7" s="7" t="s">
        <v>365</v>
      </c>
      <c r="CB7" s="7" t="s">
        <v>366</v>
      </c>
      <c r="CC7" s="7" t="s">
        <v>360</v>
      </c>
      <c r="CD7" s="7" t="s">
        <v>361</v>
      </c>
      <c r="CE7" s="7" t="s">
        <v>362</v>
      </c>
      <c r="CF7" s="7" t="s">
        <v>363</v>
      </c>
      <c r="CG7" s="47" t="s">
        <v>364</v>
      </c>
      <c r="CH7" s="7" t="s">
        <v>365</v>
      </c>
      <c r="CI7" s="7" t="s">
        <v>366</v>
      </c>
      <c r="CJ7" s="5" t="s">
        <v>360</v>
      </c>
      <c r="CK7" s="5" t="s">
        <v>361</v>
      </c>
      <c r="CL7" s="5" t="s">
        <v>362</v>
      </c>
      <c r="CM7" s="5" t="s">
        <v>363</v>
      </c>
      <c r="CN7" s="48" t="s">
        <v>364</v>
      </c>
      <c r="CO7" s="5" t="s">
        <v>365</v>
      </c>
      <c r="CP7" s="5" t="s">
        <v>366</v>
      </c>
      <c r="CQ7">
        <v>6</v>
      </c>
      <c r="CS7" s="42" t="str">
        <f>CK8</f>
        <v>Zn 2p1 oxide</v>
      </c>
      <c r="CT7" s="42" t="str">
        <f>CK9</f>
        <v>Zn 2p1 metal</v>
      </c>
      <c r="CU7" s="40" t="str">
        <f>CK8</f>
        <v>Zn 2p1 oxide</v>
      </c>
      <c r="CV7" s="40" t="str">
        <f>CK9</f>
        <v>Zn 2p1 metal</v>
      </c>
      <c r="CW7" s="42" t="str">
        <f>BP8</f>
        <v>Zn 2p3 oxide</v>
      </c>
      <c r="CX7" s="42" t="str">
        <f>BP9</f>
        <v>Zn 2p3 metal</v>
      </c>
      <c r="CY7" s="40" t="str">
        <f>BW8</f>
        <v>Zn 2p3 oxide</v>
      </c>
      <c r="CZ7" s="40" t="str">
        <f>BW9</f>
        <v>Zn 2p3 metal</v>
      </c>
      <c r="DA7" s="32"/>
      <c r="DB7" s="32" t="s">
        <v>760</v>
      </c>
      <c r="DC7" s="33">
        <f>100-DD7</f>
        <v>65</v>
      </c>
      <c r="DD7" s="33">
        <v>35</v>
      </c>
      <c r="DE7" s="33">
        <f>100-DF7</f>
        <v>65</v>
      </c>
      <c r="DF7" s="33">
        <v>35</v>
      </c>
      <c r="DG7" s="33">
        <v>28</v>
      </c>
      <c r="DH7" s="33">
        <v>26</v>
      </c>
      <c r="DI7" s="35">
        <v>1</v>
      </c>
      <c r="DJ7" s="35">
        <v>1.5</v>
      </c>
      <c r="DK7" s="36">
        <v>1</v>
      </c>
      <c r="DL7" s="36">
        <f>DG7*DK7*LN((DJ7*DH7*DC7)/(DI7*DG7*DD7)+1)</f>
        <v>35.762782512244129</v>
      </c>
      <c r="DM7" s="36"/>
      <c r="DN7" s="36">
        <f>DG7*DK7*LN((DJ7*DH7*DE7)/(DI7*DG7*DF7)+1)</f>
        <v>35.762782512244129</v>
      </c>
      <c r="DO7" s="36"/>
      <c r="GJ7" s="50"/>
      <c r="GK7" s="50"/>
      <c r="GL7" s="50"/>
      <c r="HC7" t="s">
        <v>3</v>
      </c>
      <c r="HD7" t="s">
        <v>4</v>
      </c>
      <c r="HE7" s="45" t="s">
        <v>873</v>
      </c>
      <c r="HF7" s="51" t="s">
        <v>871</v>
      </c>
      <c r="HG7" s="51" t="s">
        <v>892</v>
      </c>
      <c r="HH7" s="45" t="s">
        <v>864</v>
      </c>
      <c r="HJ7" s="45" t="s">
        <v>873</v>
      </c>
      <c r="HK7" s="51" t="s">
        <v>871</v>
      </c>
      <c r="HL7" s="51" t="s">
        <v>892</v>
      </c>
      <c r="HM7" s="45" t="s">
        <v>864</v>
      </c>
      <c r="HO7" t="s">
        <v>893</v>
      </c>
      <c r="HP7" t="s">
        <v>894</v>
      </c>
      <c r="HS7" t="s">
        <v>3</v>
      </c>
      <c r="HT7" t="s">
        <v>4</v>
      </c>
      <c r="HU7" t="s">
        <v>744</v>
      </c>
      <c r="HV7" t="s">
        <v>745</v>
      </c>
      <c r="HW7" t="s">
        <v>746</v>
      </c>
      <c r="HY7" t="s">
        <v>744</v>
      </c>
      <c r="HZ7" t="s">
        <v>745</v>
      </c>
      <c r="IA7" t="s">
        <v>746</v>
      </c>
      <c r="IC7" t="s">
        <v>895</v>
      </c>
      <c r="ID7" t="s">
        <v>896</v>
      </c>
    </row>
    <row r="8" spans="1:238" ht="26.25" x14ac:dyDescent="0.25">
      <c r="A8" s="16" t="s">
        <v>360</v>
      </c>
      <c r="B8" s="16" t="s">
        <v>361</v>
      </c>
      <c r="C8" s="16" t="s">
        <v>362</v>
      </c>
      <c r="D8" s="16" t="s">
        <v>363</v>
      </c>
      <c r="E8" s="16" t="s">
        <v>364</v>
      </c>
      <c r="F8" s="16" t="s">
        <v>365</v>
      </c>
      <c r="G8" s="16" t="s">
        <v>366</v>
      </c>
      <c r="I8" s="9" t="s">
        <v>7</v>
      </c>
      <c r="J8" s="9"/>
      <c r="K8" s="9"/>
      <c r="L8" s="9"/>
      <c r="M8" s="9"/>
      <c r="N8" s="9"/>
      <c r="O8" s="9"/>
      <c r="Q8" s="18" t="s">
        <v>7</v>
      </c>
      <c r="R8" s="19">
        <v>1</v>
      </c>
      <c r="S8" s="19">
        <v>0</v>
      </c>
      <c r="T8" s="20">
        <v>5.81</v>
      </c>
      <c r="U8" s="20">
        <v>15.05</v>
      </c>
      <c r="V8" s="20">
        <v>79.14</v>
      </c>
      <c r="W8" s="20"/>
      <c r="X8" s="20">
        <v>333.95600000000002</v>
      </c>
      <c r="Y8" s="20">
        <v>865.03499999999997</v>
      </c>
      <c r="Z8" s="20">
        <v>4548.22</v>
      </c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S8" s="4">
        <v>0</v>
      </c>
      <c r="AT8" s="5" t="s">
        <v>443</v>
      </c>
      <c r="AU8" s="7">
        <v>992.05539999999996</v>
      </c>
      <c r="AV8" s="7">
        <v>1.8593999999999999</v>
      </c>
      <c r="AW8" s="7">
        <v>0.78</v>
      </c>
      <c r="AX8" s="7">
        <v>195.565</v>
      </c>
      <c r="AY8" s="7">
        <v>1.54</v>
      </c>
      <c r="AZ8" s="5" t="s">
        <v>36</v>
      </c>
      <c r="BA8" s="4">
        <v>2</v>
      </c>
      <c r="BB8" s="4">
        <v>30</v>
      </c>
      <c r="BC8" s="39">
        <f>BC7+5</f>
        <v>13</v>
      </c>
      <c r="BD8">
        <f>49-11</f>
        <v>38</v>
      </c>
      <c r="BE8">
        <f>I49</f>
        <v>30</v>
      </c>
      <c r="BF8" s="7">
        <f>K49/10000</f>
        <v>1046.7938999999999</v>
      </c>
      <c r="BG8" s="7">
        <f>K50/10000</f>
        <v>1044.7972</v>
      </c>
      <c r="BH8" s="7">
        <f>INDEX(C:C,$BC$7+$BA$7+BA7*$BA$8,1)</f>
        <v>1023.7132</v>
      </c>
      <c r="BI8" s="7">
        <f>INDEX(C:C,10+BA7*$BA$8,1)</f>
        <v>1021.7452</v>
      </c>
      <c r="BJ8" s="7">
        <f>INDEX(AU:AU,BC8,1)</f>
        <v>992.24400000000003</v>
      </c>
      <c r="BK8" s="7">
        <f>INDEX(AU:AU,BC8-3,1)</f>
        <v>986.54660000000001</v>
      </c>
      <c r="BL8" s="7">
        <f t="shared" ref="BL8:BL30" si="0">BH8+BK8</f>
        <v>2010.2598</v>
      </c>
      <c r="BM8" s="7">
        <f t="shared" ref="BM8:BM30" si="1">BI8+BJ8</f>
        <v>2013.9892</v>
      </c>
      <c r="BN8" s="7"/>
      <c r="BO8" s="7">
        <v>0</v>
      </c>
      <c r="BP8" s="47" t="s">
        <v>6</v>
      </c>
      <c r="BQ8" s="7">
        <v>1046.693</v>
      </c>
      <c r="BR8" s="7">
        <v>1.8825000000000001</v>
      </c>
      <c r="BS8" s="7">
        <v>5.5890000000000004</v>
      </c>
      <c r="BT8" s="7">
        <v>2758.3620000000001</v>
      </c>
      <c r="BU8" s="7">
        <v>92.53</v>
      </c>
      <c r="BV8" s="7">
        <v>0</v>
      </c>
      <c r="BW8" s="47" t="s">
        <v>6</v>
      </c>
      <c r="BX8" s="7">
        <v>1046.693</v>
      </c>
      <c r="BY8" s="7">
        <v>1.8825000000000001</v>
      </c>
      <c r="BZ8" s="7">
        <v>5.5890000000000004</v>
      </c>
      <c r="CA8" s="7">
        <v>2758.3620000000001</v>
      </c>
      <c r="CB8" s="7">
        <v>90.76</v>
      </c>
      <c r="CC8" s="7">
        <v>0</v>
      </c>
      <c r="CD8" s="47" t="s">
        <v>263</v>
      </c>
      <c r="CE8" s="7">
        <v>1023.6663</v>
      </c>
      <c r="CF8" s="7">
        <v>1.7958000000000001</v>
      </c>
      <c r="CG8" s="7">
        <v>5.5890000000000004</v>
      </c>
      <c r="CH8" s="7">
        <v>5629.09</v>
      </c>
      <c r="CI8" s="7">
        <v>94.6</v>
      </c>
      <c r="CJ8" s="4">
        <v>0</v>
      </c>
      <c r="CK8" s="47" t="s">
        <v>263</v>
      </c>
      <c r="CL8" s="7">
        <v>1023.6663</v>
      </c>
      <c r="CM8" s="7">
        <v>1.7958000000000001</v>
      </c>
      <c r="CN8" s="7">
        <v>5.5890000000000004</v>
      </c>
      <c r="CO8" s="7">
        <v>5629.09</v>
      </c>
      <c r="CP8" s="7">
        <v>92.59</v>
      </c>
      <c r="CQ8" s="7">
        <f>CQ7+2</f>
        <v>8</v>
      </c>
      <c r="CR8" s="4">
        <f>INDEX(CJ:CJ,CQ8,1)</f>
        <v>0</v>
      </c>
      <c r="CS8" s="41">
        <f>INDEX(CP:CP,CQ8,1)</f>
        <v>92.59</v>
      </c>
      <c r="CT8" s="41">
        <f>INDEX(CP:CP,CQ8+1,1)</f>
        <v>7.41</v>
      </c>
      <c r="CU8" s="15">
        <f>INDEX(CI:CI,CQ8,1)</f>
        <v>94.6</v>
      </c>
      <c r="CV8" s="15">
        <f>INDEX(CI:CI,CQ8+1,1)</f>
        <v>5.4</v>
      </c>
      <c r="CW8" s="41">
        <f>INDEX(BU:BU,CQ8,1)</f>
        <v>92.53</v>
      </c>
      <c r="CX8" s="41">
        <f>INDEX(BU:BU,CQ8+1,1)</f>
        <v>7.47</v>
      </c>
      <c r="CY8" s="15">
        <f>INDEX(CB:CB,CQ8,1)</f>
        <v>90.76</v>
      </c>
      <c r="CZ8" s="15">
        <f>INDEX(CB:CB,CQ8+1,1)</f>
        <v>9.24</v>
      </c>
      <c r="DA8" s="37">
        <f>$Q$38</f>
        <v>0</v>
      </c>
      <c r="DB8" s="32"/>
      <c r="DC8" s="33">
        <f>INDEX($V:$V,$X$52,1)</f>
        <v>877.80700000000002</v>
      </c>
      <c r="DD8" s="33">
        <f>INDEX($V:$V,$X$52+1,1)+INDEX($V:$V,$X$52+2,1)</f>
        <v>260.18099999999998</v>
      </c>
      <c r="DE8" s="33">
        <v>132</v>
      </c>
      <c r="DF8" s="33">
        <v>72</v>
      </c>
      <c r="DG8" s="33">
        <v>28</v>
      </c>
      <c r="DH8" s="33">
        <v>26</v>
      </c>
      <c r="DI8" s="35">
        <v>1</v>
      </c>
      <c r="DJ8" s="35">
        <v>1.5</v>
      </c>
      <c r="DK8" s="36">
        <v>1</v>
      </c>
      <c r="DL8" s="36">
        <f>DG8*DK8*LN((DJ8*DH8*DC8)/(DI8*DG8*DD8)+1)</f>
        <v>48.729447480872828</v>
      </c>
      <c r="DM8" s="36">
        <f>DL8/10</f>
        <v>4.8729447480872832</v>
      </c>
      <c r="DN8" s="36">
        <f t="shared" ref="DN8:DN31" si="2">DG8*DK8*LN((DJ8*DH8*DE8)/(DI8*DG8*DF8)+1)</f>
        <v>35.502687751701608</v>
      </c>
      <c r="DO8" s="36">
        <f>DN8/10</f>
        <v>3.5502687751701609</v>
      </c>
      <c r="DR8" t="s">
        <v>870</v>
      </c>
      <c r="DS8" t="s">
        <v>361</v>
      </c>
      <c r="DT8" t="s">
        <v>362</v>
      </c>
      <c r="DU8" t="s">
        <v>363</v>
      </c>
      <c r="DV8" t="s">
        <v>364</v>
      </c>
      <c r="DW8" t="s">
        <v>365</v>
      </c>
      <c r="DX8" t="s">
        <v>366</v>
      </c>
      <c r="DY8">
        <f>DW9+DW10</f>
        <v>522.38599999999997</v>
      </c>
      <c r="DZ8" t="s">
        <v>870</v>
      </c>
      <c r="EA8" t="s">
        <v>361</v>
      </c>
      <c r="EB8" t="s">
        <v>362</v>
      </c>
      <c r="EC8" t="s">
        <v>363</v>
      </c>
      <c r="ED8" t="s">
        <v>364</v>
      </c>
      <c r="EE8" t="s">
        <v>365</v>
      </c>
      <c r="EF8" t="s">
        <v>366</v>
      </c>
      <c r="EG8">
        <f>EE9+EE10</f>
        <v>711.83199999999999</v>
      </c>
      <c r="EH8" t="s">
        <v>870</v>
      </c>
      <c r="EI8" t="s">
        <v>361</v>
      </c>
      <c r="EJ8" t="s">
        <v>362</v>
      </c>
      <c r="EK8" t="s">
        <v>363</v>
      </c>
      <c r="EL8" t="s">
        <v>364</v>
      </c>
      <c r="EM8" t="s">
        <v>365</v>
      </c>
      <c r="EN8" t="s">
        <v>366</v>
      </c>
      <c r="EO8">
        <f>EM9+EM10</f>
        <v>11387.24</v>
      </c>
      <c r="EQ8" t="s">
        <v>870</v>
      </c>
      <c r="ER8" t="s">
        <v>361</v>
      </c>
      <c r="ES8" t="s">
        <v>362</v>
      </c>
      <c r="ET8" t="s">
        <v>363</v>
      </c>
      <c r="EU8" t="s">
        <v>364</v>
      </c>
      <c r="EV8" t="s">
        <v>365</v>
      </c>
      <c r="EW8" t="s">
        <v>366</v>
      </c>
      <c r="EX8">
        <f>EV9+EV10</f>
        <v>9287.9470000000001</v>
      </c>
      <c r="EY8" t="s">
        <v>870</v>
      </c>
      <c r="EZ8" t="s">
        <v>361</v>
      </c>
      <c r="FA8" t="s">
        <v>362</v>
      </c>
      <c r="FB8" t="s">
        <v>363</v>
      </c>
      <c r="FC8" t="s">
        <v>364</v>
      </c>
      <c r="FD8" t="s">
        <v>365</v>
      </c>
      <c r="FE8" t="s">
        <v>366</v>
      </c>
      <c r="FF8">
        <f>FD9+FD10</f>
        <v>1051.799</v>
      </c>
      <c r="FG8" t="s">
        <v>870</v>
      </c>
      <c r="FH8" t="s">
        <v>361</v>
      </c>
      <c r="FI8" t="s">
        <v>362</v>
      </c>
      <c r="FJ8" t="s">
        <v>363</v>
      </c>
      <c r="FK8" t="s">
        <v>364</v>
      </c>
      <c r="FL8" t="s">
        <v>365</v>
      </c>
      <c r="FM8" t="s">
        <v>366</v>
      </c>
      <c r="FN8">
        <f>FL9+FL10</f>
        <v>1568.5409999999999</v>
      </c>
      <c r="FS8" t="s">
        <v>870</v>
      </c>
      <c r="FT8" t="s">
        <v>361</v>
      </c>
      <c r="FU8" t="s">
        <v>362</v>
      </c>
      <c r="FV8" t="s">
        <v>363</v>
      </c>
      <c r="FW8" t="s">
        <v>364</v>
      </c>
      <c r="FX8" t="s">
        <v>365</v>
      </c>
      <c r="FY8" t="s">
        <v>366</v>
      </c>
      <c r="GA8" t="s">
        <v>870</v>
      </c>
      <c r="GB8" t="s">
        <v>361</v>
      </c>
      <c r="GC8" t="s">
        <v>362</v>
      </c>
      <c r="GD8" t="s">
        <v>363</v>
      </c>
      <c r="GE8" t="s">
        <v>364</v>
      </c>
      <c r="GF8" t="s">
        <v>365</v>
      </c>
      <c r="GG8" t="s">
        <v>366</v>
      </c>
      <c r="GJ8" s="32" t="s">
        <v>361</v>
      </c>
      <c r="GK8" s="32" t="s">
        <v>416</v>
      </c>
      <c r="GL8" s="33" t="s">
        <v>865</v>
      </c>
      <c r="GM8" s="33" t="s">
        <v>866</v>
      </c>
      <c r="GN8" s="33" t="s">
        <v>867</v>
      </c>
      <c r="GO8" s="33" t="s">
        <v>868</v>
      </c>
      <c r="GP8" s="33" t="s">
        <v>755</v>
      </c>
      <c r="GQ8" s="33" t="s">
        <v>756</v>
      </c>
      <c r="GR8" s="33" t="s">
        <v>757</v>
      </c>
      <c r="GS8" s="33" t="s">
        <v>758</v>
      </c>
      <c r="GT8" s="34" t="s">
        <v>766</v>
      </c>
      <c r="GU8" s="33" t="s">
        <v>759</v>
      </c>
      <c r="GV8" s="33" t="s">
        <v>767</v>
      </c>
      <c r="GW8" s="33" t="s">
        <v>759</v>
      </c>
      <c r="GX8" s="33" t="s">
        <v>767</v>
      </c>
      <c r="HB8" t="s">
        <v>7</v>
      </c>
      <c r="HC8">
        <v>1</v>
      </c>
      <c r="HD8">
        <v>0</v>
      </c>
      <c r="HE8" s="45">
        <v>2.27</v>
      </c>
      <c r="HF8" s="51">
        <v>57.58</v>
      </c>
      <c r="HG8" s="51">
        <v>29.77</v>
      </c>
      <c r="HH8" s="45">
        <v>10.38</v>
      </c>
      <c r="HJ8" s="45">
        <v>37.306899999999999</v>
      </c>
      <c r="HK8" s="51">
        <v>948.005</v>
      </c>
      <c r="HL8" s="51">
        <v>490.166</v>
      </c>
      <c r="HM8" s="45">
        <v>170.84899999999999</v>
      </c>
      <c r="HO8">
        <f>SUM(HH8,HE8)</f>
        <v>12.65</v>
      </c>
      <c r="HP8">
        <f>SUM(HG8,HF8)</f>
        <v>87.35</v>
      </c>
      <c r="HR8" t="s">
        <v>7</v>
      </c>
      <c r="HS8">
        <v>1</v>
      </c>
      <c r="HT8">
        <v>0</v>
      </c>
      <c r="HU8">
        <v>5.47</v>
      </c>
      <c r="HV8">
        <v>14.13</v>
      </c>
      <c r="HW8">
        <v>80.400000000000006</v>
      </c>
      <c r="HY8">
        <v>307.77499999999998</v>
      </c>
      <c r="HZ8">
        <v>795.36400000000003</v>
      </c>
      <c r="IA8">
        <v>4524.99</v>
      </c>
      <c r="IC8">
        <f>SUM(HU8:HV8)</f>
        <v>19.600000000000001</v>
      </c>
      <c r="ID8">
        <f>HW8</f>
        <v>80.400000000000006</v>
      </c>
    </row>
    <row r="9" spans="1:238" x14ac:dyDescent="0.25">
      <c r="A9" s="16" t="s">
        <v>17</v>
      </c>
      <c r="B9" s="16" t="s">
        <v>263</v>
      </c>
      <c r="C9" s="17">
        <v>1023.6663</v>
      </c>
      <c r="D9" s="17">
        <v>1.7959000000000001</v>
      </c>
      <c r="E9" s="17">
        <v>5.5890000000000004</v>
      </c>
      <c r="F9" s="17">
        <v>5629.2520000000004</v>
      </c>
      <c r="G9" s="17">
        <v>94.6</v>
      </c>
      <c r="I9" s="9"/>
      <c r="J9" s="9"/>
      <c r="K9" s="9"/>
      <c r="L9" s="9"/>
      <c r="M9" s="9"/>
      <c r="N9" s="9"/>
      <c r="O9" s="9"/>
      <c r="Q9" s="18" t="s">
        <v>7</v>
      </c>
      <c r="R9" s="19">
        <v>2</v>
      </c>
      <c r="S9" s="19">
        <v>30</v>
      </c>
      <c r="T9" s="20">
        <v>5.85</v>
      </c>
      <c r="U9" s="20">
        <v>17.5</v>
      </c>
      <c r="V9" s="20">
        <v>76.650000000000006</v>
      </c>
      <c r="W9" s="20"/>
      <c r="X9" s="20">
        <v>519.07600000000002</v>
      </c>
      <c r="Y9" s="20">
        <v>1552.92</v>
      </c>
      <c r="Z9" s="20">
        <v>6799.96</v>
      </c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S9" s="4">
        <v>0</v>
      </c>
      <c r="AT9" s="5" t="s">
        <v>448</v>
      </c>
      <c r="AU9" s="7">
        <v>953.49390000000005</v>
      </c>
      <c r="AV9" s="7">
        <v>2.3407</v>
      </c>
      <c r="AW9" s="7">
        <v>0.78</v>
      </c>
      <c r="AX9" s="7">
        <v>8625.0460000000003</v>
      </c>
      <c r="AY9" s="7">
        <v>67.95</v>
      </c>
      <c r="AZ9" s="5" t="s">
        <v>40</v>
      </c>
      <c r="BA9" s="4">
        <v>3</v>
      </c>
      <c r="BB9" s="4">
        <v>60</v>
      </c>
      <c r="BC9" s="39">
        <f t="shared" ref="BC9:BC30" si="3">BC8+5</f>
        <v>18</v>
      </c>
      <c r="BD9">
        <f>BD8+49</f>
        <v>87</v>
      </c>
      <c r="BE9">
        <f>I87</f>
        <v>60</v>
      </c>
      <c r="BF9" s="7">
        <f>K87/10000</f>
        <v>1046.7891</v>
      </c>
      <c r="BG9" s="7">
        <f>K88/10000</f>
        <v>1044.6460999999999</v>
      </c>
      <c r="BH9" s="7">
        <f>INDEX(C:C,$BC$7+$BA$7+BA8*$BA$8,1)</f>
        <v>1023.7249</v>
      </c>
      <c r="BI9" s="7">
        <f>INDEX(C:C,10+BA8*$BA$8,1)</f>
        <v>1021.6529</v>
      </c>
      <c r="BJ9" s="7">
        <f>INDEX(AU:AU,BC9,1)</f>
        <v>992.22649999999999</v>
      </c>
      <c r="BK9" s="7">
        <f>INDEX(AU:AU,BC9-3,1)</f>
        <v>986.4</v>
      </c>
      <c r="BL9" s="7">
        <f t="shared" si="0"/>
        <v>2010.1249</v>
      </c>
      <c r="BM9" s="7">
        <f t="shared" si="1"/>
        <v>2013.8794</v>
      </c>
      <c r="BN9" s="7"/>
      <c r="BO9" s="7"/>
      <c r="BP9" s="7" t="s">
        <v>864</v>
      </c>
      <c r="BQ9" s="7">
        <v>1044.3</v>
      </c>
      <c r="BR9" s="7">
        <v>1.7712000000000001</v>
      </c>
      <c r="BS9" s="7">
        <v>7.05</v>
      </c>
      <c r="BT9" s="7">
        <v>280.95699999999999</v>
      </c>
      <c r="BU9" s="7">
        <v>7.47</v>
      </c>
      <c r="BV9" s="7"/>
      <c r="BW9" s="7" t="s">
        <v>864</v>
      </c>
      <c r="BX9" s="7">
        <v>1044.3</v>
      </c>
      <c r="BY9" s="7">
        <v>1.7712000000000001</v>
      </c>
      <c r="BZ9" s="7">
        <v>5.5890000000000004</v>
      </c>
      <c r="CA9" s="7">
        <v>280.95699999999999</v>
      </c>
      <c r="CB9" s="7">
        <v>9.24</v>
      </c>
      <c r="CC9" s="7"/>
      <c r="CD9" s="7" t="s">
        <v>262</v>
      </c>
      <c r="CE9" s="7">
        <v>1021.5903</v>
      </c>
      <c r="CF9" s="7">
        <v>0.68230000000000002</v>
      </c>
      <c r="CG9" s="7">
        <v>5.5890000000000004</v>
      </c>
      <c r="CH9" s="7">
        <v>321.35599999999999</v>
      </c>
      <c r="CI9" s="7">
        <v>5.4</v>
      </c>
      <c r="CJ9" s="7"/>
      <c r="CK9" s="7" t="s">
        <v>262</v>
      </c>
      <c r="CL9" s="7">
        <v>1021.5903</v>
      </c>
      <c r="CM9" s="7">
        <v>0.68230000000000002</v>
      </c>
      <c r="CN9" s="7">
        <v>3.9889999999999999</v>
      </c>
      <c r="CO9" s="7">
        <v>321.35599999999999</v>
      </c>
      <c r="CP9" s="7">
        <v>7.41</v>
      </c>
      <c r="CQ9" s="7">
        <f t="shared" ref="CQ9:CQ31" si="4">CQ8+2</f>
        <v>10</v>
      </c>
      <c r="CR9" s="4">
        <f>INDEX(CJ:CJ,CQ9,1)</f>
        <v>30</v>
      </c>
      <c r="CS9" s="41">
        <f t="shared" ref="CS9:CS31" si="5">INDEX(CP:CP,CQ9,1)</f>
        <v>69.23</v>
      </c>
      <c r="CT9" s="41">
        <f t="shared" ref="CT9:CT31" si="6">INDEX(CP:CP,CQ9+1,1)</f>
        <v>30.77</v>
      </c>
      <c r="CU9" s="15">
        <f t="shared" ref="CU9:CU31" si="7">INDEX(CI:CI,CQ9,1)</f>
        <v>75.92</v>
      </c>
      <c r="CV9" s="15">
        <f t="shared" ref="CV9:CV31" si="8">INDEX(CI:CI,CQ9+1,1)</f>
        <v>24.08</v>
      </c>
      <c r="CW9" s="41">
        <f t="shared" ref="CW9:CW31" si="9">INDEX(BU:BU,CQ9,1)</f>
        <v>78.97</v>
      </c>
      <c r="CX9" s="41">
        <f t="shared" ref="CX9:CX31" si="10">INDEX(BU:BU,CQ9+1,1)</f>
        <v>21.03</v>
      </c>
      <c r="CY9" s="15">
        <f t="shared" ref="CY9:CY31" si="11">INDEX(CB:CB,CQ9,1)</f>
        <v>74.86</v>
      </c>
      <c r="CZ9" s="15">
        <f t="shared" ref="CZ9:CZ31" si="12">INDEX(CB:CB,CQ9+1,1)</f>
        <v>25.14</v>
      </c>
      <c r="DA9" s="37">
        <f>INDEX($Q:$Q,$X53,1)</f>
        <v>30</v>
      </c>
      <c r="DB9" s="32"/>
      <c r="DC9" s="33">
        <f>INDEX($V:$V,$X53,1)</f>
        <v>1312.393</v>
      </c>
      <c r="DD9" s="33">
        <f>INDEX($V:$V,$X53+1,1)+INDEX($V:$V,$X53+2,1)</f>
        <v>449.62299999999999</v>
      </c>
      <c r="DE9" s="33">
        <v>183</v>
      </c>
      <c r="DF9" s="33">
        <v>106</v>
      </c>
      <c r="DG9" s="33">
        <v>28</v>
      </c>
      <c r="DH9" s="33">
        <v>26</v>
      </c>
      <c r="DI9" s="35">
        <v>1</v>
      </c>
      <c r="DJ9" s="35">
        <v>1.5</v>
      </c>
      <c r="DK9" s="36">
        <v>1</v>
      </c>
      <c r="DL9" s="36">
        <f>DG9*DK9*LN((DJ9*DH9*DC9)/(DI9*DG9*DD9)+1)</f>
        <v>45.429093566352776</v>
      </c>
      <c r="DM9" s="36">
        <f t="shared" ref="DM9:DM31" si="13">DL9/10</f>
        <v>4.5429093566352776</v>
      </c>
      <c r="DN9" s="36">
        <f t="shared" si="2"/>
        <v>34.30397671541261</v>
      </c>
      <c r="DO9" s="36">
        <f t="shared" ref="DO9" si="14">DN9/10</f>
        <v>3.430397671541261</v>
      </c>
      <c r="DR9">
        <v>0</v>
      </c>
      <c r="DS9" t="s">
        <v>871</v>
      </c>
      <c r="DT9">
        <v>1023.9167</v>
      </c>
      <c r="DU9">
        <v>1.4653</v>
      </c>
      <c r="DV9">
        <v>5.5890000000000004</v>
      </c>
      <c r="DW9">
        <v>195.28</v>
      </c>
      <c r="DX9">
        <v>37.380000000000003</v>
      </c>
      <c r="DY9">
        <f>DW9/DY8*100</f>
        <v>37.382318821714215</v>
      </c>
      <c r="DZ9">
        <v>0</v>
      </c>
      <c r="EA9" t="s">
        <v>871</v>
      </c>
      <c r="EB9">
        <v>1023.7931</v>
      </c>
      <c r="EC9">
        <v>1.7677</v>
      </c>
      <c r="ED9">
        <v>5.5890000000000004</v>
      </c>
      <c r="EE9">
        <v>682.62</v>
      </c>
      <c r="EF9">
        <v>95.9</v>
      </c>
      <c r="EG9">
        <f>EE9/EG8*100</f>
        <v>95.89622270423358</v>
      </c>
      <c r="EH9">
        <v>0</v>
      </c>
      <c r="EI9" t="s">
        <v>871</v>
      </c>
      <c r="EJ9">
        <v>1023.7087</v>
      </c>
      <c r="EK9">
        <v>1.7406999999999999</v>
      </c>
      <c r="EL9">
        <v>5.5890000000000004</v>
      </c>
      <c r="EM9">
        <v>9869.5290000000005</v>
      </c>
      <c r="EN9">
        <v>86.67</v>
      </c>
      <c r="EQ9">
        <v>0</v>
      </c>
      <c r="ER9" t="s">
        <v>871</v>
      </c>
      <c r="ES9">
        <v>1023.7838</v>
      </c>
      <c r="ET9">
        <v>1.8044</v>
      </c>
      <c r="EU9">
        <v>5.5890000000000004</v>
      </c>
      <c r="EV9">
        <v>8066.1419999999998</v>
      </c>
      <c r="EW9">
        <v>86.85</v>
      </c>
      <c r="EY9">
        <v>0</v>
      </c>
      <c r="EZ9" t="s">
        <v>871</v>
      </c>
      <c r="FA9">
        <v>1023.5447</v>
      </c>
      <c r="FB9">
        <v>1.6762999999999999</v>
      </c>
      <c r="FC9">
        <v>5.5890000000000004</v>
      </c>
      <c r="FD9">
        <v>12.733000000000001</v>
      </c>
      <c r="FE9">
        <v>1.21</v>
      </c>
      <c r="FG9">
        <v>0</v>
      </c>
      <c r="FH9" t="s">
        <v>871</v>
      </c>
      <c r="FI9">
        <v>1023.9</v>
      </c>
      <c r="FJ9">
        <v>0.22</v>
      </c>
      <c r="FK9">
        <v>5.5890000000000004</v>
      </c>
      <c r="FL9">
        <v>0</v>
      </c>
      <c r="FM9">
        <v>0</v>
      </c>
      <c r="FS9">
        <v>0</v>
      </c>
      <c r="FT9" t="s">
        <v>746</v>
      </c>
      <c r="FU9">
        <v>75.725899999999996</v>
      </c>
      <c r="FV9">
        <v>1.3120000000000001</v>
      </c>
      <c r="FW9">
        <v>0.193</v>
      </c>
      <c r="FX9">
        <v>801.93399999999997</v>
      </c>
      <c r="FY9">
        <v>42.63</v>
      </c>
      <c r="GA9">
        <v>0</v>
      </c>
      <c r="GB9" t="s">
        <v>746</v>
      </c>
      <c r="GC9">
        <v>75.725899999999996</v>
      </c>
      <c r="GD9">
        <v>1.3120000000000001</v>
      </c>
      <c r="GE9">
        <v>0.193</v>
      </c>
      <c r="GF9">
        <v>801.93399999999997</v>
      </c>
      <c r="GG9">
        <v>42.63</v>
      </c>
      <c r="GJ9" s="32"/>
      <c r="GK9" s="32" t="s">
        <v>760</v>
      </c>
      <c r="GL9" s="33">
        <f>100-GM9</f>
        <v>65</v>
      </c>
      <c r="GM9" s="33">
        <v>35</v>
      </c>
      <c r="GN9" s="33">
        <f>100-GO9</f>
        <v>65</v>
      </c>
      <c r="GO9" s="33">
        <v>35</v>
      </c>
      <c r="GP9" s="33">
        <v>28</v>
      </c>
      <c r="GQ9" s="33">
        <v>26</v>
      </c>
      <c r="GR9" s="35">
        <v>1</v>
      </c>
      <c r="GS9" s="35">
        <v>1.5</v>
      </c>
      <c r="GT9" s="36">
        <v>1</v>
      </c>
      <c r="GU9" s="36">
        <f>GP9*GT9*LN((GS9*GQ9*GL9)/(GR9*GP9*GM9)+1)</f>
        <v>35.762782512244129</v>
      </c>
      <c r="GV9" s="36"/>
      <c r="GW9" s="36">
        <f>GP9*GT9*LN((GS9*GQ9*GN9)/(GR9*GP9*GO9)+1)</f>
        <v>35.762782512244129</v>
      </c>
      <c r="GX9" s="36"/>
      <c r="HB9" t="s">
        <v>7</v>
      </c>
      <c r="HC9">
        <v>2</v>
      </c>
      <c r="HD9">
        <v>30</v>
      </c>
      <c r="HE9" s="45">
        <v>14</v>
      </c>
      <c r="HF9" s="51">
        <v>47.32</v>
      </c>
      <c r="HG9" s="51">
        <v>23.58</v>
      </c>
      <c r="HH9" s="45">
        <v>15.1</v>
      </c>
      <c r="HJ9" s="45">
        <v>255.54900000000001</v>
      </c>
      <c r="HK9" s="51">
        <v>863.404</v>
      </c>
      <c r="HL9" s="51">
        <v>430.32900000000001</v>
      </c>
      <c r="HM9" s="45">
        <v>275.45299999999997</v>
      </c>
      <c r="HO9">
        <f t="shared" ref="HO9:HO31" si="15">SUM(HH9,HE9)</f>
        <v>29.1</v>
      </c>
      <c r="HP9">
        <f t="shared" ref="HP9:HP31" si="16">SUM(HG9,HF9)</f>
        <v>70.900000000000006</v>
      </c>
      <c r="HR9" t="s">
        <v>7</v>
      </c>
      <c r="HS9">
        <v>2</v>
      </c>
      <c r="HT9">
        <v>30</v>
      </c>
      <c r="HU9">
        <v>5.56</v>
      </c>
      <c r="HV9">
        <v>16.84</v>
      </c>
      <c r="HW9">
        <v>77.599999999999994</v>
      </c>
      <c r="HY9">
        <v>488.15600000000001</v>
      </c>
      <c r="HZ9">
        <v>1477.1</v>
      </c>
      <c r="IA9">
        <v>6806.82</v>
      </c>
      <c r="IC9">
        <f t="shared" ref="IC9:IC31" si="17">SUM(HU9:HV9)</f>
        <v>22.4</v>
      </c>
      <c r="ID9">
        <f t="shared" ref="ID9:ID31" si="18">HW9</f>
        <v>77.599999999999994</v>
      </c>
    </row>
    <row r="10" spans="1:238" x14ac:dyDescent="0.25">
      <c r="A10" s="15"/>
      <c r="B10" s="16" t="s">
        <v>262</v>
      </c>
      <c r="C10" s="17">
        <v>1021.5901</v>
      </c>
      <c r="D10" s="17">
        <v>0.68120000000000003</v>
      </c>
      <c r="E10" s="17">
        <v>5.5890000000000004</v>
      </c>
      <c r="F10" s="17">
        <v>321.04199999999997</v>
      </c>
      <c r="G10" s="17">
        <v>5.4</v>
      </c>
      <c r="I10" s="9" t="s">
        <v>360</v>
      </c>
      <c r="J10" s="9" t="s">
        <v>361</v>
      </c>
      <c r="K10" s="9" t="s">
        <v>362</v>
      </c>
      <c r="L10" s="9" t="s">
        <v>363</v>
      </c>
      <c r="M10" s="9" t="s">
        <v>364</v>
      </c>
      <c r="N10" s="9" t="s">
        <v>365</v>
      </c>
      <c r="O10" s="9" t="s">
        <v>366</v>
      </c>
      <c r="Q10" s="18" t="s">
        <v>7</v>
      </c>
      <c r="R10" s="19">
        <v>3</v>
      </c>
      <c r="S10" s="19">
        <v>60</v>
      </c>
      <c r="T10" s="20">
        <v>7.51</v>
      </c>
      <c r="U10" s="20">
        <v>22.8</v>
      </c>
      <c r="V10" s="20">
        <v>69.69</v>
      </c>
      <c r="W10" s="20"/>
      <c r="X10" s="20">
        <v>679.89400000000001</v>
      </c>
      <c r="Y10" s="20">
        <v>2062.84</v>
      </c>
      <c r="Z10" s="20">
        <v>6306.37</v>
      </c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S10" s="4">
        <v>30</v>
      </c>
      <c r="AT10" s="5" t="s">
        <v>442</v>
      </c>
      <c r="AU10" s="7">
        <v>986.54660000000001</v>
      </c>
      <c r="AV10" s="7">
        <v>4.6916000000000002</v>
      </c>
      <c r="AW10" s="7">
        <v>0.78</v>
      </c>
      <c r="AX10" s="7">
        <v>2680.4450000000002</v>
      </c>
      <c r="AY10" s="7">
        <v>19.850000000000001</v>
      </c>
      <c r="BA10" s="4">
        <v>4</v>
      </c>
      <c r="BB10" s="4">
        <v>90</v>
      </c>
      <c r="BC10" s="39">
        <f t="shared" si="3"/>
        <v>23</v>
      </c>
      <c r="BD10">
        <f>BD9+$BD$8</f>
        <v>125</v>
      </c>
      <c r="BE10">
        <f>INDEX(I:I,BD10,1)</f>
        <v>90</v>
      </c>
      <c r="BF10" s="7">
        <f>INDEX(K:K,BD10,1)/10000</f>
        <v>1046.8017</v>
      </c>
      <c r="BG10" s="7">
        <f>INDEX(K:K,BD10+1,1)/10000</f>
        <v>1044.7318</v>
      </c>
      <c r="BH10" s="7">
        <f>INDEX(C:C,$BC$7+$BA$7+BA9*$BA$8,1)</f>
        <v>1023.6858999999999</v>
      </c>
      <c r="BI10" s="7">
        <f>INDEX(C:C,10+BA9*$BA$8,1)</f>
        <v>1021.6355</v>
      </c>
      <c r="BJ10" s="7">
        <f>INDEX(AU:AU,BC10,1)</f>
        <v>992.18359999999996</v>
      </c>
      <c r="BK10" s="7">
        <f>INDEX(AU:AU,BC10-3,1)</f>
        <v>986.4</v>
      </c>
      <c r="BL10" s="7">
        <f t="shared" si="0"/>
        <v>2010.0859</v>
      </c>
      <c r="BM10" s="7">
        <f t="shared" si="1"/>
        <v>2013.8190999999999</v>
      </c>
      <c r="BN10" s="7"/>
      <c r="BO10" s="7">
        <v>30</v>
      </c>
      <c r="BP10" s="7" t="s">
        <v>6</v>
      </c>
      <c r="BQ10" s="7">
        <v>1046.7724000000001</v>
      </c>
      <c r="BR10" s="7">
        <v>1.9574</v>
      </c>
      <c r="BS10" s="7">
        <v>5.5890000000000004</v>
      </c>
      <c r="BT10" s="7">
        <v>2474.5509999999999</v>
      </c>
      <c r="BU10" s="7">
        <v>78.97</v>
      </c>
      <c r="BV10" s="7">
        <v>30</v>
      </c>
      <c r="BW10" s="7" t="s">
        <v>6</v>
      </c>
      <c r="BX10" s="7">
        <v>1046.7724000000001</v>
      </c>
      <c r="BY10" s="7">
        <v>1.9574</v>
      </c>
      <c r="BZ10" s="7">
        <v>5.5890000000000004</v>
      </c>
      <c r="CA10" s="7">
        <v>2474.5509999999999</v>
      </c>
      <c r="CB10" s="7">
        <v>74.86</v>
      </c>
      <c r="CC10" s="7">
        <v>30</v>
      </c>
      <c r="CD10" s="7" t="s">
        <v>263</v>
      </c>
      <c r="CE10" s="7">
        <v>1023.7132</v>
      </c>
      <c r="CF10" s="7">
        <v>1.8569</v>
      </c>
      <c r="CG10" s="7">
        <v>5.5890000000000004</v>
      </c>
      <c r="CH10" s="7">
        <v>4909.5550000000003</v>
      </c>
      <c r="CI10" s="7">
        <v>75.92</v>
      </c>
      <c r="CJ10" s="4">
        <v>30</v>
      </c>
      <c r="CK10" s="7" t="s">
        <v>263</v>
      </c>
      <c r="CL10" s="7">
        <v>1023.7132</v>
      </c>
      <c r="CM10" s="7">
        <v>1.8569</v>
      </c>
      <c r="CN10" s="7">
        <v>5.5890000000000004</v>
      </c>
      <c r="CO10" s="7">
        <v>4909.5550000000003</v>
      </c>
      <c r="CP10" s="7">
        <v>69.23</v>
      </c>
      <c r="CQ10" s="7">
        <f t="shared" si="4"/>
        <v>12</v>
      </c>
      <c r="CR10" s="4">
        <f>INDEX(CJ:CJ,CQ10,1)</f>
        <v>60</v>
      </c>
      <c r="CS10" s="41">
        <f t="shared" si="5"/>
        <v>57.89</v>
      </c>
      <c r="CT10" s="41">
        <f t="shared" si="6"/>
        <v>42.11</v>
      </c>
      <c r="CU10" s="15">
        <f t="shared" si="7"/>
        <v>65.83</v>
      </c>
      <c r="CV10" s="15">
        <f t="shared" si="8"/>
        <v>34.17</v>
      </c>
      <c r="CW10" s="41">
        <f t="shared" si="9"/>
        <v>68.91</v>
      </c>
      <c r="CX10" s="41">
        <f t="shared" si="10"/>
        <v>31.09</v>
      </c>
      <c r="CY10" s="15">
        <f t="shared" si="11"/>
        <v>63.73</v>
      </c>
      <c r="CZ10" s="15">
        <f t="shared" si="12"/>
        <v>36.270000000000003</v>
      </c>
      <c r="DA10" s="37">
        <f t="shared" ref="DA10:DA31" si="19">INDEX($Q:$Q,$X54,1)</f>
        <v>60</v>
      </c>
      <c r="DB10" s="32"/>
      <c r="DC10" s="33">
        <f t="shared" ref="DC10:DC31" si="20">INDEX($V:$V,$X54,1)</f>
        <v>1217.1300000000001</v>
      </c>
      <c r="DD10" s="33">
        <f t="shared" ref="DD10:DD31" si="21">INDEX($V:$V,$X54+1,1)+INDEX($V:$V,$X54+2,1)</f>
        <v>595.173</v>
      </c>
      <c r="DE10" s="33">
        <v>168</v>
      </c>
      <c r="DF10" s="33">
        <v>139</v>
      </c>
      <c r="DG10" s="33">
        <v>28</v>
      </c>
      <c r="DH10" s="33">
        <v>26</v>
      </c>
      <c r="DI10" s="35">
        <v>1</v>
      </c>
      <c r="DJ10" s="35">
        <v>1.5</v>
      </c>
      <c r="DK10" s="36">
        <v>1</v>
      </c>
      <c r="DL10" s="36">
        <f>DG10*DK10*LN((DJ10*DH10*DC10)/(DI10*DG10*DD10)+1)</f>
        <v>37.734378088422019</v>
      </c>
      <c r="DM10" s="36">
        <f t="shared" si="13"/>
        <v>3.773437808842202</v>
      </c>
      <c r="DN10" s="36">
        <f t="shared" si="2"/>
        <v>27.63892562236747</v>
      </c>
      <c r="DO10" s="36">
        <f t="shared" ref="DO10" si="22">DN10/10</f>
        <v>2.7638925622367472</v>
      </c>
      <c r="DS10" t="s">
        <v>5</v>
      </c>
      <c r="DT10">
        <v>1022.33</v>
      </c>
      <c r="DU10">
        <v>5.5</v>
      </c>
      <c r="DV10">
        <v>5.5890000000000004</v>
      </c>
      <c r="DW10">
        <v>327.10599999999999</v>
      </c>
      <c r="DX10">
        <v>62.62</v>
      </c>
      <c r="DY10">
        <f>DW10/DY8*100</f>
        <v>62.617681178285792</v>
      </c>
      <c r="EA10" t="s">
        <v>873</v>
      </c>
      <c r="EB10">
        <v>1021.7478</v>
      </c>
      <c r="EC10">
        <v>0.33090000000000003</v>
      </c>
      <c r="ED10">
        <v>5.5890000000000004</v>
      </c>
      <c r="EE10">
        <v>29.212</v>
      </c>
      <c r="EF10">
        <v>4.0999999999999996</v>
      </c>
      <c r="EG10">
        <f>EE10/EG8*100</f>
        <v>4.1037772957664167</v>
      </c>
      <c r="EI10" t="s">
        <v>873</v>
      </c>
      <c r="EJ10">
        <v>1021.9</v>
      </c>
      <c r="EK10">
        <v>2.6894</v>
      </c>
      <c r="EL10">
        <v>5.5890000000000004</v>
      </c>
      <c r="EM10">
        <v>1517.711</v>
      </c>
      <c r="EN10">
        <v>13.33</v>
      </c>
      <c r="ER10" t="s">
        <v>873</v>
      </c>
      <c r="ES10">
        <v>1021.7841</v>
      </c>
      <c r="ET10">
        <v>2.6255999999999999</v>
      </c>
      <c r="EU10">
        <v>5.5890000000000004</v>
      </c>
      <c r="EV10">
        <v>1221.8050000000001</v>
      </c>
      <c r="EW10">
        <v>13.15</v>
      </c>
      <c r="EZ10" t="s">
        <v>873</v>
      </c>
      <c r="FA10">
        <v>1021.6645</v>
      </c>
      <c r="FB10">
        <v>0.87339999999999995</v>
      </c>
      <c r="FC10">
        <v>5.5890000000000004</v>
      </c>
      <c r="FD10">
        <v>1039.066</v>
      </c>
      <c r="FE10">
        <v>98.79</v>
      </c>
      <c r="FH10" t="s">
        <v>873</v>
      </c>
      <c r="FI10">
        <v>1021.6389</v>
      </c>
      <c r="FJ10">
        <v>0.86160000000000003</v>
      </c>
      <c r="FK10">
        <v>5.5890000000000004</v>
      </c>
      <c r="FL10">
        <v>1568.5409999999999</v>
      </c>
      <c r="FM10">
        <v>100</v>
      </c>
      <c r="FT10" t="s">
        <v>745</v>
      </c>
      <c r="FU10">
        <v>72.831999999999994</v>
      </c>
      <c r="FV10">
        <v>0.39129999999999998</v>
      </c>
      <c r="FW10">
        <v>0.217</v>
      </c>
      <c r="FX10">
        <v>890.06500000000005</v>
      </c>
      <c r="FY10">
        <v>42.08</v>
      </c>
      <c r="GB10" t="s">
        <v>745</v>
      </c>
      <c r="GC10">
        <v>72.831999999999994</v>
      </c>
      <c r="GD10">
        <v>0.39129999999999998</v>
      </c>
      <c r="GE10">
        <v>0.217</v>
      </c>
      <c r="GF10">
        <v>890.06500000000005</v>
      </c>
      <c r="GG10">
        <v>42.08</v>
      </c>
      <c r="GI10">
        <v>9</v>
      </c>
      <c r="GJ10" s="37">
        <f>$Q$38</f>
        <v>0</v>
      </c>
      <c r="GK10" s="32"/>
      <c r="GL10" s="33">
        <f>INDEX(GF:GF,GI10,1)</f>
        <v>801.93399999999997</v>
      </c>
      <c r="GM10" s="33">
        <f>INDEX(GF:GF,GI10+1,1)+INDEX(GF:GF,GI10+2,1)</f>
        <v>1213.402</v>
      </c>
      <c r="GN10" s="33">
        <v>150</v>
      </c>
      <c r="GO10" s="33">
        <v>254</v>
      </c>
      <c r="GP10" s="33">
        <v>28</v>
      </c>
      <c r="GQ10" s="33">
        <v>26</v>
      </c>
      <c r="GR10" s="35">
        <v>1</v>
      </c>
      <c r="GS10" s="35">
        <v>1.5</v>
      </c>
      <c r="GT10" s="36">
        <v>1</v>
      </c>
      <c r="GU10" s="36">
        <f>GP10*GT10*LN((GS10*GQ10*GL10)/(GR10*GP10*GM10)+1)</f>
        <v>18.272912092245136</v>
      </c>
      <c r="GV10" s="49">
        <f>GU10/10</f>
        <v>1.8272912092245135</v>
      </c>
      <c r="GW10" s="36">
        <f>GP10*GT10*LN((GS10*GQ10*GN10)/(GR10*GP10*GO10)+1)</f>
        <v>16.806678050229781</v>
      </c>
      <c r="GX10" s="49">
        <f>GW10/10</f>
        <v>1.6806678050229782</v>
      </c>
      <c r="HB10" t="s">
        <v>7</v>
      </c>
      <c r="HC10">
        <v>3</v>
      </c>
      <c r="HD10">
        <v>60</v>
      </c>
      <c r="HE10" s="45">
        <v>21.93</v>
      </c>
      <c r="HF10" s="51">
        <v>44.19</v>
      </c>
      <c r="HG10" s="51">
        <v>22.03</v>
      </c>
      <c r="HH10" s="45">
        <v>11.85</v>
      </c>
      <c r="HJ10" s="45">
        <v>298.44400000000002</v>
      </c>
      <c r="HK10" s="51">
        <v>601.30399999999997</v>
      </c>
      <c r="HL10" s="51">
        <v>299.738</v>
      </c>
      <c r="HM10" s="45">
        <v>161.30199999999999</v>
      </c>
      <c r="HO10">
        <f t="shared" si="15"/>
        <v>33.78</v>
      </c>
      <c r="HP10">
        <f t="shared" si="16"/>
        <v>66.22</v>
      </c>
      <c r="HR10" t="s">
        <v>7</v>
      </c>
      <c r="HS10">
        <v>3</v>
      </c>
      <c r="HT10">
        <v>60</v>
      </c>
      <c r="HU10">
        <v>7.36</v>
      </c>
      <c r="HV10">
        <v>21.71</v>
      </c>
      <c r="HW10">
        <v>70.930000000000007</v>
      </c>
      <c r="HY10">
        <v>655.35199999999998</v>
      </c>
      <c r="HZ10">
        <v>1932.74</v>
      </c>
      <c r="IA10">
        <v>6313.85</v>
      </c>
      <c r="IC10">
        <f t="shared" si="17"/>
        <v>29.07</v>
      </c>
      <c r="ID10">
        <f t="shared" si="18"/>
        <v>70.930000000000007</v>
      </c>
    </row>
    <row r="11" spans="1:238" x14ac:dyDescent="0.25">
      <c r="A11" s="16" t="s">
        <v>19</v>
      </c>
      <c r="B11" s="16" t="s">
        <v>263</v>
      </c>
      <c r="C11" s="17">
        <v>1023.7132</v>
      </c>
      <c r="D11" s="17">
        <v>1.8572</v>
      </c>
      <c r="E11" s="17">
        <v>5.5890000000000004</v>
      </c>
      <c r="F11" s="17">
        <v>4910.7389999999996</v>
      </c>
      <c r="G11" s="17">
        <v>75.95</v>
      </c>
      <c r="I11" s="9">
        <v>0</v>
      </c>
      <c r="J11" s="9" t="s">
        <v>263</v>
      </c>
      <c r="K11" s="10">
        <v>10467257</v>
      </c>
      <c r="L11" s="10">
        <v>19252</v>
      </c>
      <c r="M11" s="10">
        <v>5589</v>
      </c>
      <c r="N11" s="10">
        <v>2806462</v>
      </c>
      <c r="O11" s="9" t="s">
        <v>367</v>
      </c>
      <c r="Q11" s="18" t="s">
        <v>7</v>
      </c>
      <c r="R11" s="19">
        <v>4</v>
      </c>
      <c r="S11" s="19">
        <v>90</v>
      </c>
      <c r="T11" s="20">
        <v>11.11</v>
      </c>
      <c r="U11" s="20">
        <v>26.1</v>
      </c>
      <c r="V11" s="20">
        <v>62.79</v>
      </c>
      <c r="W11" s="20"/>
      <c r="X11" s="20">
        <v>1063.46</v>
      </c>
      <c r="Y11" s="20">
        <v>2497.58</v>
      </c>
      <c r="Z11" s="20">
        <v>6009.4</v>
      </c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S11" s="4">
        <v>30</v>
      </c>
      <c r="AT11" s="5" t="s">
        <v>427</v>
      </c>
      <c r="AU11" s="7">
        <v>987.9</v>
      </c>
      <c r="AV11" s="7">
        <v>6.056</v>
      </c>
      <c r="AW11" s="7">
        <v>0.78</v>
      </c>
      <c r="AX11" s="7">
        <v>266.27100000000002</v>
      </c>
      <c r="AY11" s="7">
        <v>1.97</v>
      </c>
      <c r="BA11" s="4">
        <v>5</v>
      </c>
      <c r="BB11" s="4">
        <v>120</v>
      </c>
      <c r="BC11" s="39">
        <f t="shared" si="3"/>
        <v>28</v>
      </c>
      <c r="BD11">
        <f>BD10+$BD$8</f>
        <v>163</v>
      </c>
      <c r="BE11">
        <f>INDEX(I:I,BD11,1)</f>
        <v>120</v>
      </c>
      <c r="BF11" s="7">
        <f>INDEX(K:K,BD11,1)/10000</f>
        <v>1046.7954</v>
      </c>
      <c r="BG11" s="7">
        <f>INDEX(K:K,BD11+1,1)/10000</f>
        <v>1044.6641</v>
      </c>
      <c r="BH11" s="7">
        <f>INDEX(C:C,$BC$7+$BA$7+BA10*$BA$8,1)</f>
        <v>1023.7223</v>
      </c>
      <c r="BI11" s="7">
        <f>INDEX(C:C,10+BA10*$BA$8,1)</f>
        <v>1021.6686999999999</v>
      </c>
      <c r="BJ11" s="7">
        <f>INDEX(AU:AU,BC11,1)</f>
        <v>992.20309999999995</v>
      </c>
      <c r="BK11" s="7">
        <f>INDEX(AU:AU,BC11-3,1)</f>
        <v>986.4</v>
      </c>
      <c r="BL11" s="7">
        <f t="shared" si="0"/>
        <v>2010.1223</v>
      </c>
      <c r="BM11" s="7">
        <f t="shared" si="1"/>
        <v>2013.8717999999999</v>
      </c>
      <c r="BN11" s="7"/>
      <c r="BO11" s="7"/>
      <c r="BP11" s="7" t="s">
        <v>864</v>
      </c>
      <c r="BQ11" s="7">
        <v>1044.7986000000001</v>
      </c>
      <c r="BR11" s="7">
        <v>1.5689</v>
      </c>
      <c r="BS11" s="7">
        <v>7.05</v>
      </c>
      <c r="BT11" s="7">
        <v>831.18899999999996</v>
      </c>
      <c r="BU11" s="7">
        <v>21.03</v>
      </c>
      <c r="BV11" s="7"/>
      <c r="BW11" s="7" t="s">
        <v>864</v>
      </c>
      <c r="BX11" s="7">
        <v>1044.7986000000001</v>
      </c>
      <c r="BY11" s="7">
        <v>1.5689</v>
      </c>
      <c r="BZ11" s="7">
        <v>5.5890000000000004</v>
      </c>
      <c r="CA11" s="7">
        <v>831.18899999999996</v>
      </c>
      <c r="CB11" s="7">
        <v>25.14</v>
      </c>
      <c r="CC11" s="7"/>
      <c r="CD11" s="7" t="s">
        <v>262</v>
      </c>
      <c r="CE11" s="7">
        <v>1021.7455</v>
      </c>
      <c r="CF11" s="7">
        <v>1.3511</v>
      </c>
      <c r="CG11" s="7">
        <v>5.5890000000000004</v>
      </c>
      <c r="CH11" s="7">
        <v>1557.38</v>
      </c>
      <c r="CI11" s="7">
        <v>24.08</v>
      </c>
      <c r="CJ11" s="7"/>
      <c r="CK11" s="7" t="s">
        <v>262</v>
      </c>
      <c r="CL11" s="7">
        <v>1021.7455</v>
      </c>
      <c r="CM11" s="7">
        <v>1.3511</v>
      </c>
      <c r="CN11" s="7">
        <v>3.9889999999999999</v>
      </c>
      <c r="CO11" s="7">
        <v>1557.38</v>
      </c>
      <c r="CP11" s="7">
        <v>30.77</v>
      </c>
      <c r="CQ11" s="7">
        <f t="shared" si="4"/>
        <v>14</v>
      </c>
      <c r="CR11" s="4">
        <f>INDEX(CJ:CJ,CQ11,1)</f>
        <v>90</v>
      </c>
      <c r="CS11" s="41">
        <f t="shared" si="5"/>
        <v>57.14</v>
      </c>
      <c r="CT11" s="41">
        <f t="shared" si="6"/>
        <v>42.86</v>
      </c>
      <c r="CU11" s="15">
        <f t="shared" si="7"/>
        <v>65.13</v>
      </c>
      <c r="CV11" s="15">
        <f t="shared" si="8"/>
        <v>34.869999999999997</v>
      </c>
      <c r="CW11" s="41">
        <f t="shared" si="9"/>
        <v>68.53</v>
      </c>
      <c r="CX11" s="41">
        <f t="shared" si="10"/>
        <v>31.47</v>
      </c>
      <c r="CY11" s="15">
        <f t="shared" si="11"/>
        <v>63.32</v>
      </c>
      <c r="CZ11" s="15">
        <f t="shared" si="12"/>
        <v>36.68</v>
      </c>
      <c r="DA11" s="37">
        <f t="shared" si="19"/>
        <v>90</v>
      </c>
      <c r="DB11" s="32"/>
      <c r="DC11" s="33">
        <f t="shared" si="20"/>
        <v>1159.8140000000001</v>
      </c>
      <c r="DD11" s="33">
        <f t="shared" si="21"/>
        <v>772.74599999999998</v>
      </c>
      <c r="DE11" s="33">
        <v>161</v>
      </c>
      <c r="DF11" s="33">
        <v>170</v>
      </c>
      <c r="DG11" s="33">
        <v>28</v>
      </c>
      <c r="DH11" s="33">
        <v>26</v>
      </c>
      <c r="DI11" s="35">
        <v>1</v>
      </c>
      <c r="DJ11" s="35">
        <v>1.5</v>
      </c>
      <c r="DK11" s="36">
        <v>1</v>
      </c>
      <c r="DL11" s="36">
        <f>DG11*DK11*LN((DJ11*DH11*DC11)/(DI11*DG11*DD11)+1)</f>
        <v>31.593669152386365</v>
      </c>
      <c r="DM11" s="36">
        <f t="shared" si="13"/>
        <v>3.1593669152386363</v>
      </c>
      <c r="DN11" s="36">
        <f t="shared" si="2"/>
        <v>23.553230086200813</v>
      </c>
      <c r="DO11" s="36">
        <f t="shared" ref="DO11" si="23">DN11/10</f>
        <v>2.3553230086200814</v>
      </c>
      <c r="FT11" t="s">
        <v>744</v>
      </c>
      <c r="FU11">
        <v>73.227500000000006</v>
      </c>
      <c r="FV11">
        <v>0.34</v>
      </c>
      <c r="FW11">
        <v>0.217</v>
      </c>
      <c r="FX11">
        <v>323.33699999999999</v>
      </c>
      <c r="FY11">
        <v>15.29</v>
      </c>
      <c r="GB11" t="s">
        <v>744</v>
      </c>
      <c r="GC11">
        <v>73.227500000000006</v>
      </c>
      <c r="GD11">
        <v>0.34</v>
      </c>
      <c r="GE11">
        <v>0.217</v>
      </c>
      <c r="GF11">
        <v>323.33699999999999</v>
      </c>
      <c r="GG11">
        <v>15.29</v>
      </c>
      <c r="GI11">
        <v>12</v>
      </c>
      <c r="GJ11" s="37">
        <f>INDEX(GA:GA,GI11,1)</f>
        <v>20</v>
      </c>
      <c r="GK11" s="32"/>
      <c r="GL11" s="33">
        <f t="shared" ref="GL11:GL20" si="24">INDEX(GF:GF,GI11,1)</f>
        <v>810.947</v>
      </c>
      <c r="GM11" s="33">
        <f t="shared" ref="GM11:GM20" si="25">INDEX(GF:GF,GI11+1,1)+INDEX(GF:GF,GI11+2,1)</f>
        <v>1950.6490000000001</v>
      </c>
      <c r="GN11" s="33">
        <v>135</v>
      </c>
      <c r="GO11" s="33">
        <v>414</v>
      </c>
      <c r="GP11" s="33">
        <v>28</v>
      </c>
      <c r="GQ11" s="33">
        <v>26</v>
      </c>
      <c r="GR11" s="35">
        <v>1</v>
      </c>
      <c r="GS11" s="35">
        <v>1.5</v>
      </c>
      <c r="GT11" s="36">
        <v>1</v>
      </c>
      <c r="GU11" s="36">
        <f>GP11*GT11*LN((GS11*GQ11*GL11)/(GR11*GP11*GM11)+1)</f>
        <v>12.791146278022396</v>
      </c>
      <c r="GV11" s="49">
        <f t="shared" ref="GV11" si="26">GU11/10</f>
        <v>1.2791146278022396</v>
      </c>
      <c r="GW11" s="36">
        <f t="shared" ref="GW11:GW20" si="27">GP11*GT11*LN((GS11*GQ11*GN11)/(GR11*GP11*GO11)+1)</f>
        <v>10.48462228183411</v>
      </c>
      <c r="GX11" s="49">
        <f t="shared" ref="GX11:GX20" si="28">GW11/10</f>
        <v>1.0484622281834111</v>
      </c>
      <c r="HB11" t="s">
        <v>7</v>
      </c>
      <c r="HC11">
        <v>4</v>
      </c>
      <c r="HD11">
        <v>90</v>
      </c>
      <c r="HE11" s="45">
        <v>25.41</v>
      </c>
      <c r="HF11" s="51">
        <v>36.880000000000003</v>
      </c>
      <c r="HG11" s="51">
        <v>16.16</v>
      </c>
      <c r="HH11" s="45">
        <v>21.55</v>
      </c>
      <c r="HJ11" s="45">
        <v>357.81099999999998</v>
      </c>
      <c r="HK11" s="51">
        <v>519.22500000000002</v>
      </c>
      <c r="HL11" s="51">
        <v>227.529</v>
      </c>
      <c r="HM11" s="45">
        <v>303.41300000000001</v>
      </c>
      <c r="HO11">
        <f t="shared" si="15"/>
        <v>46.96</v>
      </c>
      <c r="HP11">
        <f t="shared" si="16"/>
        <v>53.040000000000006</v>
      </c>
      <c r="HR11" t="s">
        <v>7</v>
      </c>
      <c r="HS11">
        <v>4</v>
      </c>
      <c r="HT11">
        <v>90</v>
      </c>
      <c r="HU11">
        <v>10.71</v>
      </c>
      <c r="HV11">
        <v>25.15</v>
      </c>
      <c r="HW11">
        <v>64.14</v>
      </c>
      <c r="HY11">
        <v>1003.35</v>
      </c>
      <c r="HZ11">
        <v>2356.41</v>
      </c>
      <c r="IA11">
        <v>6009.4</v>
      </c>
      <c r="IC11">
        <f t="shared" si="17"/>
        <v>35.86</v>
      </c>
      <c r="ID11">
        <f t="shared" si="18"/>
        <v>64.14</v>
      </c>
    </row>
    <row r="12" spans="1:238" x14ac:dyDescent="0.25">
      <c r="A12" s="15"/>
      <c r="B12" s="16" t="s">
        <v>262</v>
      </c>
      <c r="C12" s="17">
        <v>1021.7452</v>
      </c>
      <c r="D12" s="17">
        <v>1.3487</v>
      </c>
      <c r="E12" s="17">
        <v>5.5890000000000004</v>
      </c>
      <c r="F12" s="17">
        <v>1555.242</v>
      </c>
      <c r="G12" s="17">
        <v>24.05</v>
      </c>
      <c r="I12" s="9"/>
      <c r="J12" s="9" t="s">
        <v>262</v>
      </c>
      <c r="K12" s="10">
        <v>10448200</v>
      </c>
      <c r="L12" s="10">
        <v>41793</v>
      </c>
      <c r="M12" s="10">
        <v>5589</v>
      </c>
      <c r="N12" s="10">
        <v>613217</v>
      </c>
      <c r="O12" s="9" t="s">
        <v>368</v>
      </c>
      <c r="Q12" s="18" t="s">
        <v>7</v>
      </c>
      <c r="R12" s="19">
        <v>5</v>
      </c>
      <c r="S12" s="19">
        <v>120</v>
      </c>
      <c r="T12" s="20">
        <v>10.11</v>
      </c>
      <c r="U12" s="20">
        <v>32.9</v>
      </c>
      <c r="V12" s="20">
        <v>56.99</v>
      </c>
      <c r="W12" s="20"/>
      <c r="X12" s="20">
        <v>1000.12</v>
      </c>
      <c r="Y12" s="20">
        <v>3255.44</v>
      </c>
      <c r="Z12" s="20">
        <v>5638.55</v>
      </c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S12" s="4">
        <v>30</v>
      </c>
      <c r="AT12" s="5" t="s">
        <v>429</v>
      </c>
      <c r="AU12" s="7">
        <v>988.5</v>
      </c>
      <c r="AV12" s="7">
        <v>11.927199999999999</v>
      </c>
      <c r="AW12" s="7">
        <v>0.78</v>
      </c>
      <c r="AX12" s="7">
        <v>239.83099999999999</v>
      </c>
      <c r="AY12" s="7">
        <v>1.78</v>
      </c>
      <c r="BA12" s="4">
        <v>6</v>
      </c>
      <c r="BB12" s="4">
        <v>150</v>
      </c>
      <c r="BC12" s="39">
        <f t="shared" si="3"/>
        <v>33</v>
      </c>
      <c r="BD12">
        <f>BD11+$BD$8</f>
        <v>201</v>
      </c>
      <c r="BE12">
        <f>INDEX(I:I,BD12,1)</f>
        <v>150</v>
      </c>
      <c r="BF12" s="7">
        <f>INDEX(K:K,BD12,1)/10000</f>
        <v>1046.8873000000001</v>
      </c>
      <c r="BG12" s="7">
        <f>INDEX(K:K,BD12+1,1)/10000</f>
        <v>1044.769</v>
      </c>
      <c r="BH12" s="7">
        <f>INDEX(C:C,$BC$7+$BA$7+BA11*$BA$8,1)</f>
        <v>1023.7439000000001</v>
      </c>
      <c r="BI12" s="7">
        <f>INDEX(C:C,10+BA11*$BA$8,1)</f>
        <v>1021.6898</v>
      </c>
      <c r="BJ12" s="7">
        <f>INDEX(AU:AU,BC12,1)</f>
        <v>992.06759999999997</v>
      </c>
      <c r="BK12" s="7">
        <f>INDEX(AU:AU,BC12-3,1)</f>
        <v>986.4</v>
      </c>
      <c r="BL12" s="7">
        <f t="shared" si="0"/>
        <v>2010.1439</v>
      </c>
      <c r="BM12" s="7">
        <f t="shared" si="1"/>
        <v>2013.7574</v>
      </c>
      <c r="BN12" s="7"/>
      <c r="BO12" s="7">
        <v>60</v>
      </c>
      <c r="BP12" s="7" t="s">
        <v>6</v>
      </c>
      <c r="BQ12" s="7">
        <v>1046.7646999999999</v>
      </c>
      <c r="BR12" s="7">
        <v>1.93</v>
      </c>
      <c r="BS12" s="7">
        <v>5.5890000000000004</v>
      </c>
      <c r="BT12" s="7">
        <v>1655.8520000000001</v>
      </c>
      <c r="BU12" s="7">
        <v>68.91</v>
      </c>
      <c r="BV12" s="7">
        <v>60</v>
      </c>
      <c r="BW12" s="7" t="s">
        <v>6</v>
      </c>
      <c r="BX12" s="7">
        <v>1046.7646999999999</v>
      </c>
      <c r="BY12" s="7">
        <v>1.93</v>
      </c>
      <c r="BZ12" s="7">
        <v>5.5890000000000004</v>
      </c>
      <c r="CA12" s="7">
        <v>1655.8520000000001</v>
      </c>
      <c r="CB12" s="7">
        <v>63.73</v>
      </c>
      <c r="CC12" s="7">
        <v>60</v>
      </c>
      <c r="CD12" s="7" t="s">
        <v>263</v>
      </c>
      <c r="CE12" s="7">
        <v>1023.7249</v>
      </c>
      <c r="CF12" s="7">
        <v>1.9137</v>
      </c>
      <c r="CG12" s="7">
        <v>5.5890000000000004</v>
      </c>
      <c r="CH12" s="7">
        <v>3615.3110000000001</v>
      </c>
      <c r="CI12" s="7">
        <v>65.83</v>
      </c>
      <c r="CJ12" s="4">
        <v>60</v>
      </c>
      <c r="CK12" s="7" t="s">
        <v>263</v>
      </c>
      <c r="CL12" s="7">
        <v>1023.7249</v>
      </c>
      <c r="CM12" s="7">
        <v>1.9137</v>
      </c>
      <c r="CN12" s="7">
        <v>5.5890000000000004</v>
      </c>
      <c r="CO12" s="7">
        <v>3615.3110000000001</v>
      </c>
      <c r="CP12" s="7">
        <v>57.89</v>
      </c>
      <c r="CQ12" s="7">
        <f t="shared" si="4"/>
        <v>16</v>
      </c>
      <c r="CR12" s="4">
        <f>INDEX(CJ:CJ,CQ12,1)</f>
        <v>120</v>
      </c>
      <c r="CS12" s="41">
        <f t="shared" si="5"/>
        <v>52.53</v>
      </c>
      <c r="CT12" s="41">
        <f t="shared" si="6"/>
        <v>47.47</v>
      </c>
      <c r="CU12" s="15">
        <f t="shared" si="7"/>
        <v>60.79</v>
      </c>
      <c r="CV12" s="15">
        <f t="shared" si="8"/>
        <v>39.21</v>
      </c>
      <c r="CW12" s="41">
        <f t="shared" si="9"/>
        <v>71.91</v>
      </c>
      <c r="CX12" s="41">
        <f t="shared" si="10"/>
        <v>28.09</v>
      </c>
      <c r="CY12" s="15">
        <f t="shared" si="11"/>
        <v>67</v>
      </c>
      <c r="CZ12" s="15">
        <f t="shared" si="12"/>
        <v>33</v>
      </c>
      <c r="DA12" s="37">
        <f t="shared" si="19"/>
        <v>120</v>
      </c>
      <c r="DB12" s="32"/>
      <c r="DC12" s="33">
        <f t="shared" si="20"/>
        <v>1088.24</v>
      </c>
      <c r="DD12" s="33">
        <f t="shared" si="21"/>
        <v>923.45699999999988</v>
      </c>
      <c r="DE12" s="33">
        <v>155</v>
      </c>
      <c r="DF12" s="33">
        <v>209</v>
      </c>
      <c r="DG12" s="33">
        <v>28</v>
      </c>
      <c r="DH12" s="33">
        <v>26</v>
      </c>
      <c r="DI12" s="35">
        <v>1</v>
      </c>
      <c r="DJ12" s="35">
        <v>1.5</v>
      </c>
      <c r="DK12" s="36">
        <v>1</v>
      </c>
      <c r="DL12" s="36">
        <f>DG12*DK12*LN((DJ12*DH12*DC12)/(DI12*DG12*DD12)+1)</f>
        <v>27.196660397774231</v>
      </c>
      <c r="DM12" s="36">
        <f t="shared" si="13"/>
        <v>2.7196660397774233</v>
      </c>
      <c r="DN12" s="36">
        <f t="shared" si="2"/>
        <v>19.866077961422313</v>
      </c>
      <c r="DO12" s="36">
        <f t="shared" ref="DO12" si="29">DN12/10</f>
        <v>1.9866077961422313</v>
      </c>
      <c r="FS12">
        <v>20</v>
      </c>
      <c r="FT12" t="s">
        <v>746</v>
      </c>
      <c r="FU12">
        <v>75.984999999999999</v>
      </c>
      <c r="FV12">
        <v>1.4945999999999999</v>
      </c>
      <c r="FW12">
        <v>0.193</v>
      </c>
      <c r="FX12">
        <v>810.947</v>
      </c>
      <c r="FY12">
        <v>31.85</v>
      </c>
      <c r="GA12">
        <v>20</v>
      </c>
      <c r="GB12" t="s">
        <v>746</v>
      </c>
      <c r="GC12">
        <v>75.984999999999999</v>
      </c>
      <c r="GD12">
        <v>1.4945999999999999</v>
      </c>
      <c r="GE12">
        <v>0.193</v>
      </c>
      <c r="GF12">
        <v>810.947</v>
      </c>
      <c r="GG12">
        <v>31.85</v>
      </c>
      <c r="GI12">
        <f>GI11+3</f>
        <v>15</v>
      </c>
      <c r="GJ12" s="37">
        <f t="shared" ref="GJ12:GJ20" si="30">INDEX(GA:GA,GI12,1)</f>
        <v>40</v>
      </c>
      <c r="GK12" s="32"/>
      <c r="GL12" s="33">
        <f t="shared" si="24"/>
        <v>463.87299999999999</v>
      </c>
      <c r="GM12" s="33">
        <f t="shared" si="25"/>
        <v>2532.6689999999999</v>
      </c>
      <c r="GN12" s="33">
        <v>90</v>
      </c>
      <c r="GO12" s="33">
        <v>549</v>
      </c>
      <c r="GP12" s="33">
        <v>28</v>
      </c>
      <c r="GQ12" s="33">
        <v>26</v>
      </c>
      <c r="GR12" s="35">
        <v>1</v>
      </c>
      <c r="GS12" s="35">
        <v>1.5</v>
      </c>
      <c r="GT12" s="36">
        <v>1</v>
      </c>
      <c r="GU12" s="36">
        <f>GP12*GT12*LN((GS12*GQ12*GL12)/(GR12*GP12*GM12)+1)</f>
        <v>6.3622468739535796</v>
      </c>
      <c r="GV12" s="49">
        <f t="shared" ref="GV12" si="31">GU12/10</f>
        <v>0.63622468739535798</v>
      </c>
      <c r="GW12" s="36">
        <f t="shared" si="27"/>
        <v>5.7585196090163624</v>
      </c>
      <c r="GX12" s="49">
        <f t="shared" si="28"/>
        <v>0.57585196090163626</v>
      </c>
      <c r="HB12" t="s">
        <v>7</v>
      </c>
      <c r="HC12">
        <v>5</v>
      </c>
      <c r="HD12">
        <v>120</v>
      </c>
      <c r="HE12" s="45">
        <v>23.2</v>
      </c>
      <c r="HF12" s="51">
        <v>34.11</v>
      </c>
      <c r="HG12" s="51">
        <v>13.95</v>
      </c>
      <c r="HH12" s="45">
        <v>28.74</v>
      </c>
      <c r="HJ12" s="45">
        <v>288.60700000000003</v>
      </c>
      <c r="HK12" s="51">
        <v>424.28100000000001</v>
      </c>
      <c r="HL12" s="51">
        <v>173.577</v>
      </c>
      <c r="HM12" s="45">
        <v>357.48</v>
      </c>
      <c r="HO12">
        <f t="shared" si="15"/>
        <v>51.94</v>
      </c>
      <c r="HP12">
        <f t="shared" si="16"/>
        <v>48.06</v>
      </c>
      <c r="HR12" t="s">
        <v>7</v>
      </c>
      <c r="HS12">
        <v>5</v>
      </c>
      <c r="HT12">
        <v>120</v>
      </c>
      <c r="HU12">
        <v>10.01</v>
      </c>
      <c r="HV12">
        <v>31.45</v>
      </c>
      <c r="HW12">
        <v>58.54</v>
      </c>
      <c r="HY12">
        <v>962.45799999999997</v>
      </c>
      <c r="HZ12">
        <v>3024.79</v>
      </c>
      <c r="IA12">
        <v>5629.33</v>
      </c>
      <c r="IC12">
        <f t="shared" si="17"/>
        <v>41.46</v>
      </c>
      <c r="ID12">
        <f t="shared" si="18"/>
        <v>58.54</v>
      </c>
    </row>
    <row r="13" spans="1:238" x14ac:dyDescent="0.25">
      <c r="A13" s="16" t="s">
        <v>21</v>
      </c>
      <c r="B13" s="16" t="s">
        <v>263</v>
      </c>
      <c r="C13" s="17">
        <v>1023.7249</v>
      </c>
      <c r="D13" s="17">
        <v>1.9137</v>
      </c>
      <c r="E13" s="17">
        <v>5.5890000000000004</v>
      </c>
      <c r="F13" s="17">
        <v>3615.3319999999999</v>
      </c>
      <c r="G13" s="17">
        <v>65.83</v>
      </c>
      <c r="I13" s="9"/>
      <c r="J13" s="9"/>
      <c r="K13" s="9"/>
      <c r="L13" s="9"/>
      <c r="M13" s="9"/>
      <c r="N13" s="9"/>
      <c r="O13" s="9"/>
      <c r="Q13" s="18" t="s">
        <v>7</v>
      </c>
      <c r="R13" s="19">
        <v>6</v>
      </c>
      <c r="S13" s="19">
        <v>150</v>
      </c>
      <c r="T13" s="20">
        <v>11.79</v>
      </c>
      <c r="U13" s="20">
        <v>35.68</v>
      </c>
      <c r="V13" s="20">
        <v>52.53</v>
      </c>
      <c r="W13" s="20"/>
      <c r="X13" s="20">
        <v>1200.6199999999999</v>
      </c>
      <c r="Y13" s="20">
        <v>3633.65</v>
      </c>
      <c r="Z13" s="20">
        <v>5348.82</v>
      </c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S13" s="4">
        <v>30</v>
      </c>
      <c r="AT13" s="5" t="s">
        <v>443</v>
      </c>
      <c r="AU13" s="7">
        <v>992.24400000000003</v>
      </c>
      <c r="AV13" s="7">
        <v>2.3853</v>
      </c>
      <c r="AW13" s="7">
        <v>0.78</v>
      </c>
      <c r="AX13" s="7">
        <v>480.72699999999998</v>
      </c>
      <c r="AY13" s="7">
        <v>3.56</v>
      </c>
      <c r="BA13" s="4">
        <v>7</v>
      </c>
      <c r="BB13" s="4">
        <v>180</v>
      </c>
      <c r="BC13" s="39">
        <f t="shared" si="3"/>
        <v>38</v>
      </c>
      <c r="BD13">
        <f>BD12+$BD$8</f>
        <v>239</v>
      </c>
      <c r="BE13">
        <f>INDEX(I:I,BD13,1)</f>
        <v>180</v>
      </c>
      <c r="BF13" s="7">
        <f>INDEX(K:K,BD13,1)/10000</f>
        <v>1046.7917</v>
      </c>
      <c r="BG13" s="7">
        <f>INDEX(K:K,BD13+1,1)/10000</f>
        <v>1044.6946</v>
      </c>
      <c r="BH13" s="7">
        <f>INDEX(C:C,$BC$7+$BA$7+BA12*$BA$8,1)</f>
        <v>1023.7776</v>
      </c>
      <c r="BI13" s="7">
        <f>INDEX(C:C,10+BA12*$BA$8,1)</f>
        <v>1021.7833000000001</v>
      </c>
      <c r="BJ13" s="7">
        <f>INDEX(AU:AU,BC13,1)</f>
        <v>992.04399999999998</v>
      </c>
      <c r="BK13" s="7">
        <f>INDEX(AU:AU,BC13-3,1)</f>
        <v>986.55169999999998</v>
      </c>
      <c r="BL13" s="7">
        <f t="shared" si="0"/>
        <v>2010.3292999999999</v>
      </c>
      <c r="BM13" s="7">
        <f t="shared" si="1"/>
        <v>2013.8272999999999</v>
      </c>
      <c r="BN13" s="7"/>
      <c r="BO13" s="7"/>
      <c r="BP13" s="7" t="s">
        <v>864</v>
      </c>
      <c r="BQ13" s="7">
        <v>1044.6550999999999</v>
      </c>
      <c r="BR13" s="7">
        <v>1.0888</v>
      </c>
      <c r="BS13" s="7">
        <v>7.05</v>
      </c>
      <c r="BT13" s="7">
        <v>942.45600000000002</v>
      </c>
      <c r="BU13" s="7">
        <v>31.09</v>
      </c>
      <c r="BV13" s="7"/>
      <c r="BW13" s="7" t="s">
        <v>864</v>
      </c>
      <c r="BX13" s="7">
        <v>1044.6550999999999</v>
      </c>
      <c r="BY13" s="7">
        <v>1.0888</v>
      </c>
      <c r="BZ13" s="7">
        <v>5.5890000000000004</v>
      </c>
      <c r="CA13" s="7">
        <v>942.45600000000002</v>
      </c>
      <c r="CB13" s="7">
        <v>36.270000000000003</v>
      </c>
      <c r="CC13" s="7"/>
      <c r="CD13" s="7" t="s">
        <v>262</v>
      </c>
      <c r="CE13" s="7">
        <v>1021.653</v>
      </c>
      <c r="CF13" s="7">
        <v>1.0708</v>
      </c>
      <c r="CG13" s="7">
        <v>5.5890000000000004</v>
      </c>
      <c r="CH13" s="7">
        <v>1876.6389999999999</v>
      </c>
      <c r="CI13" s="7">
        <v>34.17</v>
      </c>
      <c r="CJ13" s="7"/>
      <c r="CK13" s="7" t="s">
        <v>262</v>
      </c>
      <c r="CL13" s="7">
        <v>1021.653</v>
      </c>
      <c r="CM13" s="7">
        <v>1.0708</v>
      </c>
      <c r="CN13" s="7">
        <v>3.9889999999999999</v>
      </c>
      <c r="CO13" s="7">
        <v>1876.6389999999999</v>
      </c>
      <c r="CP13" s="7">
        <v>42.11</v>
      </c>
      <c r="CQ13" s="7">
        <f t="shared" si="4"/>
        <v>18</v>
      </c>
      <c r="CR13" s="4">
        <f>INDEX(CJ:CJ,CQ13,1)</f>
        <v>150</v>
      </c>
      <c r="CS13" s="41">
        <f t="shared" si="5"/>
        <v>56.68</v>
      </c>
      <c r="CT13" s="41">
        <f t="shared" si="6"/>
        <v>43.32</v>
      </c>
      <c r="CU13" s="15">
        <f t="shared" si="7"/>
        <v>64.7</v>
      </c>
      <c r="CV13" s="15">
        <f t="shared" si="8"/>
        <v>35.299999999999997</v>
      </c>
      <c r="CW13" s="41">
        <f t="shared" si="9"/>
        <v>69.84</v>
      </c>
      <c r="CX13" s="41">
        <f t="shared" si="10"/>
        <v>30.16</v>
      </c>
      <c r="CY13" s="15">
        <f t="shared" si="11"/>
        <v>64.73</v>
      </c>
      <c r="CZ13" s="15">
        <f t="shared" si="12"/>
        <v>35.270000000000003</v>
      </c>
      <c r="DA13" s="37">
        <f t="shared" si="19"/>
        <v>150</v>
      </c>
      <c r="DB13" s="32"/>
      <c r="DC13" s="33">
        <f t="shared" si="20"/>
        <v>1032.3230000000001</v>
      </c>
      <c r="DD13" s="33">
        <f t="shared" si="21"/>
        <v>1049.0349999999999</v>
      </c>
      <c r="DE13" s="33">
        <v>141</v>
      </c>
      <c r="DF13" s="33">
        <v>237</v>
      </c>
      <c r="DG13" s="33">
        <v>28</v>
      </c>
      <c r="DH13" s="33">
        <v>26</v>
      </c>
      <c r="DI13" s="35">
        <v>1</v>
      </c>
      <c r="DJ13" s="35">
        <v>1.5</v>
      </c>
      <c r="DK13" s="36">
        <v>1</v>
      </c>
      <c r="DL13" s="36">
        <f>DG13*DK13*LN((DJ13*DH13*DC13)/(DI13*DG13*DD13)+1)</f>
        <v>24.168806900779849</v>
      </c>
      <c r="DM13" s="36">
        <f t="shared" si="13"/>
        <v>2.4168806900779849</v>
      </c>
      <c r="DN13" s="36">
        <f t="shared" si="2"/>
        <v>16.900365071810263</v>
      </c>
      <c r="DO13" s="36">
        <f t="shared" ref="DO13" si="32">DN13/10</f>
        <v>1.6900365071810264</v>
      </c>
      <c r="DR13" t="s">
        <v>369</v>
      </c>
      <c r="DZ13" t="s">
        <v>369</v>
      </c>
      <c r="EH13" t="s">
        <v>369</v>
      </c>
      <c r="EQ13" t="s">
        <v>369</v>
      </c>
      <c r="EY13" t="s">
        <v>369</v>
      </c>
      <c r="FG13" t="s">
        <v>369</v>
      </c>
      <c r="FT13" t="s">
        <v>745</v>
      </c>
      <c r="FU13">
        <v>72.828100000000006</v>
      </c>
      <c r="FV13">
        <v>0.38450000000000001</v>
      </c>
      <c r="FW13">
        <v>0.217</v>
      </c>
      <c r="FX13">
        <v>1359.5820000000001</v>
      </c>
      <c r="FY13">
        <v>47.5</v>
      </c>
      <c r="GB13" t="s">
        <v>745</v>
      </c>
      <c r="GC13">
        <v>72.828100000000006</v>
      </c>
      <c r="GD13">
        <v>0.38450000000000001</v>
      </c>
      <c r="GE13">
        <v>0.217</v>
      </c>
      <c r="GF13">
        <v>1359.5820000000001</v>
      </c>
      <c r="GG13">
        <v>47.5</v>
      </c>
      <c r="GI13">
        <f t="shared" ref="GI13:GI20" si="33">GI12+3</f>
        <v>18</v>
      </c>
      <c r="GJ13" s="37">
        <f t="shared" si="30"/>
        <v>60</v>
      </c>
      <c r="GK13" s="32"/>
      <c r="GL13" s="33">
        <f t="shared" si="24"/>
        <v>126.461</v>
      </c>
      <c r="GM13" s="33">
        <f t="shared" si="25"/>
        <v>2943.9210000000003</v>
      </c>
      <c r="GN13" s="33">
        <v>65</v>
      </c>
      <c r="GO13" s="33">
        <v>624</v>
      </c>
      <c r="GP13" s="33">
        <v>28</v>
      </c>
      <c r="GQ13" s="33">
        <v>26</v>
      </c>
      <c r="GR13" s="35">
        <v>1</v>
      </c>
      <c r="GS13" s="35">
        <v>1.5</v>
      </c>
      <c r="GT13" s="36">
        <v>1</v>
      </c>
      <c r="GU13" s="36">
        <f>GP13*GT13*LN((GS13*GQ13*GL13)/(GR13*GP13*GM13)+1)</f>
        <v>1.6271041359364942</v>
      </c>
      <c r="GV13" s="49">
        <f t="shared" ref="GV13" si="34">GU13/10</f>
        <v>0.16271041359364941</v>
      </c>
      <c r="GW13" s="36">
        <f t="shared" si="27"/>
        <v>3.7935131571619651</v>
      </c>
      <c r="GX13" s="49">
        <f t="shared" si="28"/>
        <v>0.37935131571619651</v>
      </c>
      <c r="HB13" t="s">
        <v>7</v>
      </c>
      <c r="HC13">
        <v>6</v>
      </c>
      <c r="HD13">
        <v>150</v>
      </c>
      <c r="HE13" s="45">
        <v>23.78</v>
      </c>
      <c r="HF13" s="51">
        <v>43.29</v>
      </c>
      <c r="HG13" s="51">
        <v>21.16</v>
      </c>
      <c r="HH13" s="45">
        <v>11.78</v>
      </c>
      <c r="HJ13" s="45">
        <v>214.76400000000001</v>
      </c>
      <c r="HK13" s="51">
        <v>390.93599999999998</v>
      </c>
      <c r="HL13" s="51">
        <v>191.077</v>
      </c>
      <c r="HM13" s="45">
        <v>106.361</v>
      </c>
      <c r="HO13">
        <f t="shared" si="15"/>
        <v>35.56</v>
      </c>
      <c r="HP13">
        <f t="shared" si="16"/>
        <v>64.45</v>
      </c>
      <c r="HR13" t="s">
        <v>7</v>
      </c>
      <c r="HS13">
        <v>6</v>
      </c>
      <c r="HT13">
        <v>150</v>
      </c>
      <c r="HU13">
        <v>11.41</v>
      </c>
      <c r="HV13">
        <v>34.619999999999997</v>
      </c>
      <c r="HW13">
        <v>53.97</v>
      </c>
      <c r="HY13">
        <v>1129.81</v>
      </c>
      <c r="HZ13">
        <v>3429.17</v>
      </c>
      <c r="IA13">
        <v>5345.93</v>
      </c>
      <c r="IC13">
        <f t="shared" si="17"/>
        <v>46.03</v>
      </c>
      <c r="ID13">
        <f t="shared" si="18"/>
        <v>53.97</v>
      </c>
    </row>
    <row r="14" spans="1:238" x14ac:dyDescent="0.25">
      <c r="A14" s="15"/>
      <c r="B14" s="16" t="s">
        <v>262</v>
      </c>
      <c r="C14" s="17">
        <v>1021.6529</v>
      </c>
      <c r="D14" s="17">
        <v>1.0708</v>
      </c>
      <c r="E14" s="17">
        <v>5.5890000000000004</v>
      </c>
      <c r="F14" s="17">
        <v>1876.6079999999999</v>
      </c>
      <c r="G14" s="17">
        <v>34.17</v>
      </c>
      <c r="I14" s="9"/>
      <c r="J14" s="9"/>
      <c r="K14" s="9"/>
      <c r="L14" s="9"/>
      <c r="M14" s="9"/>
      <c r="N14" s="9"/>
      <c r="O14" s="9"/>
      <c r="Q14" s="18" t="s">
        <v>7</v>
      </c>
      <c r="R14" s="19">
        <v>7</v>
      </c>
      <c r="S14" s="19">
        <v>180</v>
      </c>
      <c r="T14" s="20">
        <v>12.62</v>
      </c>
      <c r="U14" s="20">
        <v>36.93</v>
      </c>
      <c r="V14" s="20">
        <v>50.46</v>
      </c>
      <c r="W14" s="20"/>
      <c r="X14" s="20">
        <v>1306.77</v>
      </c>
      <c r="Y14" s="20">
        <v>3824.81</v>
      </c>
      <c r="Z14" s="20">
        <v>5226.4399999999996</v>
      </c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S14" s="4">
        <v>30</v>
      </c>
      <c r="AT14" s="5" t="s">
        <v>448</v>
      </c>
      <c r="AU14" s="7">
        <v>953.66030000000001</v>
      </c>
      <c r="AV14" s="7">
        <v>2.2942</v>
      </c>
      <c r="AW14" s="7">
        <v>0.78</v>
      </c>
      <c r="AX14" s="7">
        <v>9837.9549999999999</v>
      </c>
      <c r="AY14" s="7">
        <v>72.849999999999994</v>
      </c>
      <c r="BA14" s="4">
        <v>8</v>
      </c>
      <c r="BB14" s="4">
        <v>210</v>
      </c>
      <c r="BC14" s="39">
        <f t="shared" si="3"/>
        <v>43</v>
      </c>
      <c r="BD14">
        <f>BD13+$BD$8</f>
        <v>277</v>
      </c>
      <c r="BE14">
        <f>INDEX(I:I,BD14,1)</f>
        <v>210</v>
      </c>
      <c r="BF14" s="7">
        <f>INDEX(K:K,BD14,1)/10000</f>
        <v>1046.8788</v>
      </c>
      <c r="BG14" s="7">
        <f>INDEX(K:K,BD14+1,1)/10000</f>
        <v>1044.82</v>
      </c>
      <c r="BH14" s="7">
        <f>INDEX(C:C,$BC$7+$BA$7+BA13*$BA$8,1)</f>
        <v>1023.8196</v>
      </c>
      <c r="BI14" s="7">
        <f>INDEX(C:C,10+BA13*$BA$8,1)</f>
        <v>1021.8354</v>
      </c>
      <c r="BJ14" s="7">
        <f>INDEX(AU:AU,BC14,1)</f>
        <v>992.04399999999998</v>
      </c>
      <c r="BK14" s="7">
        <f>INDEX(AU:AU,BC14-3,1)</f>
        <v>986.4</v>
      </c>
      <c r="BL14" s="7">
        <f t="shared" si="0"/>
        <v>2010.2195999999999</v>
      </c>
      <c r="BM14" s="7">
        <f t="shared" si="1"/>
        <v>2013.8794</v>
      </c>
      <c r="BN14" s="7"/>
      <c r="BO14" s="7">
        <v>90</v>
      </c>
      <c r="BP14" s="7" t="s">
        <v>6</v>
      </c>
      <c r="BQ14" s="7">
        <v>1046.7612999999999</v>
      </c>
      <c r="BR14" s="7">
        <v>1.9318</v>
      </c>
      <c r="BS14" s="7">
        <v>5.5890000000000004</v>
      </c>
      <c r="BT14" s="7">
        <v>1351.991</v>
      </c>
      <c r="BU14" s="7">
        <v>68.53</v>
      </c>
      <c r="BV14" s="7">
        <v>90</v>
      </c>
      <c r="BW14" s="7" t="s">
        <v>6</v>
      </c>
      <c r="BX14" s="7">
        <v>1046.7612999999999</v>
      </c>
      <c r="BY14" s="7">
        <v>1.9318</v>
      </c>
      <c r="BZ14" s="7">
        <v>5.5890000000000004</v>
      </c>
      <c r="CA14" s="7">
        <v>1351.991</v>
      </c>
      <c r="CB14" s="7">
        <v>63.32</v>
      </c>
      <c r="CC14" s="7">
        <v>90</v>
      </c>
      <c r="CD14" s="7" t="s">
        <v>263</v>
      </c>
      <c r="CE14" s="7">
        <v>1023.6858999999999</v>
      </c>
      <c r="CF14" s="7">
        <v>1.9718</v>
      </c>
      <c r="CG14" s="7">
        <v>5.5890000000000004</v>
      </c>
      <c r="CH14" s="7">
        <v>3072.511</v>
      </c>
      <c r="CI14" s="7">
        <v>65.13</v>
      </c>
      <c r="CJ14" s="4">
        <v>90</v>
      </c>
      <c r="CK14" s="7" t="s">
        <v>263</v>
      </c>
      <c r="CL14" s="7">
        <v>1023.6858999999999</v>
      </c>
      <c r="CM14" s="7">
        <v>1.9718</v>
      </c>
      <c r="CN14" s="7">
        <v>5.5890000000000004</v>
      </c>
      <c r="CO14" s="7">
        <v>3072.511</v>
      </c>
      <c r="CP14" s="7">
        <v>57.14</v>
      </c>
      <c r="CQ14" s="7">
        <f t="shared" si="4"/>
        <v>20</v>
      </c>
      <c r="CR14" s="4">
        <f>INDEX(CJ:CJ,CQ14,1)</f>
        <v>180</v>
      </c>
      <c r="CS14" s="41">
        <f t="shared" si="5"/>
        <v>52.68</v>
      </c>
      <c r="CT14" s="41">
        <f t="shared" si="6"/>
        <v>47.32</v>
      </c>
      <c r="CU14" s="15">
        <f t="shared" si="7"/>
        <v>60.93</v>
      </c>
      <c r="CV14" s="15">
        <f t="shared" si="8"/>
        <v>39.07</v>
      </c>
      <c r="CW14" s="41">
        <f t="shared" si="9"/>
        <v>65.84</v>
      </c>
      <c r="CX14" s="41">
        <f t="shared" si="10"/>
        <v>34.159999999999997</v>
      </c>
      <c r="CY14" s="15">
        <f t="shared" si="11"/>
        <v>60.45</v>
      </c>
      <c r="CZ14" s="15">
        <f t="shared" si="12"/>
        <v>39.549999999999997</v>
      </c>
      <c r="DA14" s="37">
        <f t="shared" si="19"/>
        <v>180</v>
      </c>
      <c r="DB14" s="32"/>
      <c r="DC14" s="33">
        <f t="shared" si="20"/>
        <v>1008.704</v>
      </c>
      <c r="DD14" s="33">
        <f t="shared" si="21"/>
        <v>1113.5520000000001</v>
      </c>
      <c r="DE14" s="33">
        <v>139</v>
      </c>
      <c r="DF14" s="33">
        <v>241</v>
      </c>
      <c r="DG14" s="33">
        <v>28</v>
      </c>
      <c r="DH14" s="33">
        <v>26</v>
      </c>
      <c r="DI14" s="35">
        <v>1</v>
      </c>
      <c r="DJ14" s="35">
        <v>1.5</v>
      </c>
      <c r="DK14" s="36">
        <v>1</v>
      </c>
      <c r="DL14" s="36">
        <f>DG14*DK14*LN((DJ14*DH14*DC14)/(DI14*DG14*DD14)+1)</f>
        <v>22.85140235748667</v>
      </c>
      <c r="DM14" s="36">
        <f t="shared" si="13"/>
        <v>2.285140235748667</v>
      </c>
      <c r="DN14" s="36">
        <f t="shared" si="2"/>
        <v>16.510075950786351</v>
      </c>
      <c r="DO14" s="36">
        <f t="shared" ref="DO14" si="35">DN14/10</f>
        <v>1.6510075950786351</v>
      </c>
      <c r="DR14" t="s">
        <v>361</v>
      </c>
      <c r="DS14" t="s">
        <v>370</v>
      </c>
      <c r="DT14" t="s">
        <v>870</v>
      </c>
      <c r="DZ14" t="s">
        <v>361</v>
      </c>
      <c r="EA14" t="s">
        <v>370</v>
      </c>
      <c r="EB14" t="s">
        <v>870</v>
      </c>
      <c r="EH14" t="s">
        <v>361</v>
      </c>
      <c r="EI14" t="s">
        <v>370</v>
      </c>
      <c r="EJ14" t="s">
        <v>870</v>
      </c>
      <c r="EQ14" t="s">
        <v>361</v>
      </c>
      <c r="ER14" t="s">
        <v>370</v>
      </c>
      <c r="ES14" t="s">
        <v>870</v>
      </c>
      <c r="EY14" t="s">
        <v>361</v>
      </c>
      <c r="EZ14" t="s">
        <v>370</v>
      </c>
      <c r="FA14" t="s">
        <v>870</v>
      </c>
      <c r="FG14" t="s">
        <v>361</v>
      </c>
      <c r="FH14" t="s">
        <v>370</v>
      </c>
      <c r="FI14" t="s">
        <v>870</v>
      </c>
      <c r="FT14" t="s">
        <v>744</v>
      </c>
      <c r="FU14">
        <v>73.227500000000006</v>
      </c>
      <c r="FV14">
        <v>0.36580000000000001</v>
      </c>
      <c r="FW14">
        <v>0.217</v>
      </c>
      <c r="FX14">
        <v>591.06700000000001</v>
      </c>
      <c r="FY14">
        <v>20.65</v>
      </c>
      <c r="GB14" t="s">
        <v>744</v>
      </c>
      <c r="GC14">
        <v>73.227500000000006</v>
      </c>
      <c r="GD14">
        <v>0.36580000000000001</v>
      </c>
      <c r="GE14">
        <v>0.217</v>
      </c>
      <c r="GF14">
        <v>591.06700000000001</v>
      </c>
      <c r="GG14">
        <v>20.65</v>
      </c>
      <c r="GI14">
        <f t="shared" si="33"/>
        <v>21</v>
      </c>
      <c r="GJ14" s="37">
        <f t="shared" si="30"/>
        <v>80</v>
      </c>
      <c r="GK14" s="32"/>
      <c r="GL14" s="33">
        <f t="shared" si="24"/>
        <v>76.201999999999998</v>
      </c>
      <c r="GM14" s="33">
        <f t="shared" si="25"/>
        <v>3227.0119999999997</v>
      </c>
      <c r="GN14" s="33">
        <v>54</v>
      </c>
      <c r="GO14" s="33">
        <v>692</v>
      </c>
      <c r="GP14" s="33">
        <v>28</v>
      </c>
      <c r="GQ14" s="33">
        <v>26</v>
      </c>
      <c r="GR14" s="35">
        <v>1</v>
      </c>
      <c r="GS14" s="35">
        <v>1.5</v>
      </c>
      <c r="GT14" s="36">
        <v>1</v>
      </c>
      <c r="GU14" s="36">
        <f>GP14*GT14*LN((GS14*GQ14*GL14)/(GR14*GP14*GM14)+1)</f>
        <v>0.90611699176879879</v>
      </c>
      <c r="GV14" s="49">
        <f t="shared" ref="GV14" si="36">GU14/10</f>
        <v>9.0611699176879876E-2</v>
      </c>
      <c r="GW14" s="36">
        <f t="shared" si="27"/>
        <v>2.8890452742233288</v>
      </c>
      <c r="GX14" s="49">
        <f t="shared" si="28"/>
        <v>0.28890452742233286</v>
      </c>
      <c r="HB14" t="s">
        <v>7</v>
      </c>
      <c r="HC14">
        <v>7</v>
      </c>
      <c r="HD14">
        <v>180</v>
      </c>
      <c r="HE14" s="45">
        <v>25.36</v>
      </c>
      <c r="HF14" s="51">
        <v>33.380000000000003</v>
      </c>
      <c r="HG14" s="51">
        <v>13.73</v>
      </c>
      <c r="HH14" s="45">
        <v>27.54</v>
      </c>
      <c r="HJ14" s="45">
        <v>261.62299999999999</v>
      </c>
      <c r="HK14" s="51">
        <v>344.41800000000001</v>
      </c>
      <c r="HL14" s="51">
        <v>141.61699999999999</v>
      </c>
      <c r="HM14" s="45">
        <v>284.10000000000002</v>
      </c>
      <c r="HO14">
        <f t="shared" si="15"/>
        <v>52.9</v>
      </c>
      <c r="HP14">
        <f t="shared" si="16"/>
        <v>47.11</v>
      </c>
      <c r="HR14" t="s">
        <v>7</v>
      </c>
      <c r="HS14">
        <v>7</v>
      </c>
      <c r="HT14">
        <v>180</v>
      </c>
      <c r="HU14">
        <v>12.35</v>
      </c>
      <c r="HV14">
        <v>35.72</v>
      </c>
      <c r="HW14">
        <v>51.93</v>
      </c>
      <c r="HY14">
        <v>1244.27</v>
      </c>
      <c r="HZ14">
        <v>3600.09</v>
      </c>
      <c r="IA14">
        <v>5233.83</v>
      </c>
      <c r="IC14">
        <f t="shared" si="17"/>
        <v>48.07</v>
      </c>
      <c r="ID14">
        <f t="shared" si="18"/>
        <v>51.93</v>
      </c>
    </row>
    <row r="15" spans="1:238" x14ac:dyDescent="0.25">
      <c r="A15" s="16" t="s">
        <v>23</v>
      </c>
      <c r="B15" s="16" t="s">
        <v>263</v>
      </c>
      <c r="C15" s="17">
        <v>1023.6858999999999</v>
      </c>
      <c r="D15" s="17">
        <v>1.9719</v>
      </c>
      <c r="E15" s="17">
        <v>5.5890000000000004</v>
      </c>
      <c r="F15" s="17">
        <v>3072.7530000000002</v>
      </c>
      <c r="G15" s="17">
        <v>65.14</v>
      </c>
      <c r="I15" s="9" t="s">
        <v>369</v>
      </c>
      <c r="J15" s="9"/>
      <c r="K15" s="9"/>
      <c r="L15" s="9"/>
      <c r="M15" s="9"/>
      <c r="N15" s="9"/>
      <c r="O15" s="9"/>
      <c r="Q15" s="18" t="s">
        <v>7</v>
      </c>
      <c r="R15" s="19">
        <v>8</v>
      </c>
      <c r="S15" s="19">
        <v>210</v>
      </c>
      <c r="T15" s="20">
        <v>15.23</v>
      </c>
      <c r="U15" s="20">
        <v>37.69</v>
      </c>
      <c r="V15" s="20">
        <v>47.08</v>
      </c>
      <c r="W15" s="20"/>
      <c r="X15" s="20">
        <v>1581.23</v>
      </c>
      <c r="Y15" s="20">
        <v>3914.33</v>
      </c>
      <c r="Z15" s="20">
        <v>4889.2</v>
      </c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S15" s="4">
        <v>60</v>
      </c>
      <c r="AT15" s="5" t="s">
        <v>442</v>
      </c>
      <c r="AU15" s="7">
        <v>986.4</v>
      </c>
      <c r="AV15" s="7">
        <v>4.6096000000000004</v>
      </c>
      <c r="AW15" s="7">
        <v>0.78</v>
      </c>
      <c r="AX15" s="7">
        <v>2417.77</v>
      </c>
      <c r="AY15" s="7">
        <v>18.59</v>
      </c>
      <c r="BA15" s="4">
        <v>9</v>
      </c>
      <c r="BB15" s="4">
        <v>240</v>
      </c>
      <c r="BC15" s="39">
        <f t="shared" si="3"/>
        <v>48</v>
      </c>
      <c r="BD15">
        <f>BD14+$BD$8</f>
        <v>315</v>
      </c>
      <c r="BE15">
        <f>INDEX(I:I,BD15,1)</f>
        <v>240</v>
      </c>
      <c r="BF15" s="7">
        <f>INDEX(K:K,BD15,1)/10000</f>
        <v>1046.8373999999999</v>
      </c>
      <c r="BG15" s="7">
        <f>INDEX(K:K,BD15+1,1)/10000</f>
        <v>1044.7601</v>
      </c>
      <c r="BH15" s="7">
        <f>INDEX(C:C,$BC$7+$BA$7+BA14*$BA$8,1)</f>
        <v>1023.836</v>
      </c>
      <c r="BI15" s="7">
        <f>INDEX(C:C,10+BA14*$BA$8,1)</f>
        <v>1022</v>
      </c>
      <c r="BJ15" s="7">
        <f>INDEX(AU:AU,BC15,1)</f>
        <v>992.04399999999998</v>
      </c>
      <c r="BK15" s="7">
        <f>INDEX(AU:AU,BC15-3,1)</f>
        <v>986.4</v>
      </c>
      <c r="BL15" s="7">
        <f t="shared" si="0"/>
        <v>2010.2359999999999</v>
      </c>
      <c r="BM15" s="7">
        <f t="shared" si="1"/>
        <v>2014.0439999999999</v>
      </c>
      <c r="BN15" s="7"/>
      <c r="BO15" s="7"/>
      <c r="BP15" s="7" t="s">
        <v>864</v>
      </c>
      <c r="BQ15" s="7">
        <v>1044.7271000000001</v>
      </c>
      <c r="BR15" s="7">
        <v>1.0995999999999999</v>
      </c>
      <c r="BS15" s="7">
        <v>7.05</v>
      </c>
      <c r="BT15" s="7">
        <v>783.15200000000004</v>
      </c>
      <c r="BU15" s="7">
        <v>31.47</v>
      </c>
      <c r="BV15" s="7"/>
      <c r="BW15" s="7" t="s">
        <v>864</v>
      </c>
      <c r="BX15" s="7">
        <v>1044.7271000000001</v>
      </c>
      <c r="BY15" s="7">
        <v>1.0995999999999999</v>
      </c>
      <c r="BZ15" s="7">
        <v>5.5890000000000004</v>
      </c>
      <c r="CA15" s="7">
        <v>783.15200000000004</v>
      </c>
      <c r="CB15" s="7">
        <v>36.68</v>
      </c>
      <c r="CC15" s="7"/>
      <c r="CD15" s="7" t="s">
        <v>262</v>
      </c>
      <c r="CE15" s="7">
        <v>1021.6356</v>
      </c>
      <c r="CF15" s="7">
        <v>1.0229999999999999</v>
      </c>
      <c r="CG15" s="7">
        <v>5.5890000000000004</v>
      </c>
      <c r="CH15" s="7">
        <v>1645.0039999999999</v>
      </c>
      <c r="CI15" s="7">
        <v>34.869999999999997</v>
      </c>
      <c r="CJ15" s="7"/>
      <c r="CK15" s="7" t="s">
        <v>262</v>
      </c>
      <c r="CL15" s="7">
        <v>1021.6356</v>
      </c>
      <c r="CM15" s="7">
        <v>1.0229999999999999</v>
      </c>
      <c r="CN15" s="7">
        <v>3.9889999999999999</v>
      </c>
      <c r="CO15" s="7">
        <v>1645.0039999999999</v>
      </c>
      <c r="CP15" s="7">
        <v>42.86</v>
      </c>
      <c r="CQ15" s="7">
        <f t="shared" si="4"/>
        <v>22</v>
      </c>
      <c r="CR15" s="4">
        <f>INDEX(CJ:CJ,CQ15,1)</f>
        <v>210</v>
      </c>
      <c r="CS15" s="41">
        <f t="shared" si="5"/>
        <v>55</v>
      </c>
      <c r="CT15" s="41">
        <f t="shared" si="6"/>
        <v>45</v>
      </c>
      <c r="CU15" s="15">
        <f t="shared" si="7"/>
        <v>63.13</v>
      </c>
      <c r="CV15" s="15">
        <f t="shared" si="8"/>
        <v>36.869999999999997</v>
      </c>
      <c r="CW15" s="41">
        <f t="shared" si="9"/>
        <v>63.18</v>
      </c>
      <c r="CX15" s="41">
        <f t="shared" si="10"/>
        <v>36.82</v>
      </c>
      <c r="CY15" s="15">
        <f t="shared" si="11"/>
        <v>57.63</v>
      </c>
      <c r="CZ15" s="15">
        <f t="shared" si="12"/>
        <v>42.37</v>
      </c>
      <c r="DA15" s="37">
        <f t="shared" si="19"/>
        <v>210</v>
      </c>
      <c r="DB15" s="32"/>
      <c r="DC15" s="33">
        <f t="shared" si="20"/>
        <v>943.61699999999996</v>
      </c>
      <c r="DD15" s="33">
        <f t="shared" si="21"/>
        <v>1192.537</v>
      </c>
      <c r="DE15" s="33">
        <v>140</v>
      </c>
      <c r="DF15" s="33">
        <v>273</v>
      </c>
      <c r="DG15" s="33">
        <v>28</v>
      </c>
      <c r="DH15" s="33">
        <v>26</v>
      </c>
      <c r="DI15" s="35">
        <v>1</v>
      </c>
      <c r="DJ15" s="35">
        <v>1.5</v>
      </c>
      <c r="DK15" s="36">
        <v>1</v>
      </c>
      <c r="DL15" s="36">
        <f>DG15*DK15*LN((DJ15*DH15*DC15)/(DI15*DG15*DD15)+1)</f>
        <v>20.802551675139039</v>
      </c>
      <c r="DM15" s="36">
        <f t="shared" si="13"/>
        <v>2.0802551675139038</v>
      </c>
      <c r="DN15" s="36">
        <f t="shared" si="2"/>
        <v>15.091902020515239</v>
      </c>
      <c r="DO15" s="36">
        <f t="shared" ref="DO15" si="37">DN15/10</f>
        <v>1.5091902020515238</v>
      </c>
      <c r="DS15" t="s">
        <v>371</v>
      </c>
      <c r="EA15" t="s">
        <v>371</v>
      </c>
      <c r="EI15" t="s">
        <v>371</v>
      </c>
      <c r="ER15" t="s">
        <v>371</v>
      </c>
      <c r="EZ15" t="s">
        <v>371</v>
      </c>
      <c r="FH15" t="s">
        <v>371</v>
      </c>
      <c r="FS15">
        <v>40</v>
      </c>
      <c r="FT15" t="s">
        <v>746</v>
      </c>
      <c r="FU15">
        <v>75.812600000000003</v>
      </c>
      <c r="FV15">
        <v>1.5664</v>
      </c>
      <c r="FW15">
        <v>0.193</v>
      </c>
      <c r="FX15">
        <v>463.87299999999999</v>
      </c>
      <c r="FY15">
        <v>17.079999999999998</v>
      </c>
      <c r="GA15">
        <v>40</v>
      </c>
      <c r="GB15" t="s">
        <v>746</v>
      </c>
      <c r="GC15">
        <v>75.812600000000003</v>
      </c>
      <c r="GD15">
        <v>1.5664</v>
      </c>
      <c r="GE15">
        <v>0.193</v>
      </c>
      <c r="GF15">
        <v>463.87299999999999</v>
      </c>
      <c r="GG15">
        <v>17.079999999999998</v>
      </c>
      <c r="GI15">
        <f t="shared" si="33"/>
        <v>24</v>
      </c>
      <c r="GJ15" s="37">
        <f t="shared" si="30"/>
        <v>100</v>
      </c>
      <c r="GK15" s="32"/>
      <c r="GL15" s="33">
        <f t="shared" si="24"/>
        <v>28.722000000000001</v>
      </c>
      <c r="GM15" s="33">
        <f t="shared" si="25"/>
        <v>3324.3890000000001</v>
      </c>
      <c r="GN15" s="33">
        <v>49</v>
      </c>
      <c r="GO15" s="33">
        <v>730</v>
      </c>
      <c r="GP15" s="33">
        <v>28</v>
      </c>
      <c r="GQ15" s="33">
        <v>26</v>
      </c>
      <c r="GR15" s="35">
        <v>1</v>
      </c>
      <c r="GS15" s="35">
        <v>1.5</v>
      </c>
      <c r="GT15" s="36">
        <v>1</v>
      </c>
      <c r="GU15" s="36">
        <f>GP15*GT15*LN((GS15*GQ15*GL15)/(GR15*GP15*GM15)+1)</f>
        <v>0.33494022740601731</v>
      </c>
      <c r="GV15" s="49">
        <f t="shared" ref="GV15" si="38">GU15/10</f>
        <v>3.3494022740601731E-2</v>
      </c>
      <c r="GW15" s="36">
        <f t="shared" si="27"/>
        <v>2.5025643286687274</v>
      </c>
      <c r="GX15" s="49">
        <f t="shared" si="28"/>
        <v>0.25025643286687271</v>
      </c>
      <c r="HB15" t="s">
        <v>7</v>
      </c>
      <c r="HC15">
        <v>8</v>
      </c>
      <c r="HD15">
        <v>210</v>
      </c>
      <c r="HE15" s="45">
        <v>23.34</v>
      </c>
      <c r="HF15" s="51">
        <v>41.51</v>
      </c>
      <c r="HG15" s="51">
        <v>19.88</v>
      </c>
      <c r="HH15" s="45">
        <v>15.27</v>
      </c>
      <c r="HJ15" s="45">
        <v>182.624</v>
      </c>
      <c r="HK15" s="51">
        <v>324.73099999999999</v>
      </c>
      <c r="HL15" s="51">
        <v>155.50700000000001</v>
      </c>
      <c r="HM15" s="45">
        <v>119.428</v>
      </c>
      <c r="HO15">
        <f t="shared" si="15"/>
        <v>38.61</v>
      </c>
      <c r="HP15">
        <f t="shared" si="16"/>
        <v>61.39</v>
      </c>
      <c r="HR15" t="s">
        <v>7</v>
      </c>
      <c r="HS15">
        <v>8</v>
      </c>
      <c r="HT15">
        <v>210</v>
      </c>
      <c r="HU15">
        <v>14.9</v>
      </c>
      <c r="HV15">
        <v>36.53</v>
      </c>
      <c r="HW15">
        <v>48.57</v>
      </c>
      <c r="HY15">
        <v>1495.56</v>
      </c>
      <c r="HZ15">
        <v>3667.35</v>
      </c>
      <c r="IA15">
        <v>4876.47</v>
      </c>
      <c r="IC15">
        <f t="shared" si="17"/>
        <v>51.43</v>
      </c>
      <c r="ID15">
        <f t="shared" si="18"/>
        <v>48.57</v>
      </c>
    </row>
    <row r="16" spans="1:238" x14ac:dyDescent="0.25">
      <c r="A16" s="15"/>
      <c r="B16" s="16" t="s">
        <v>262</v>
      </c>
      <c r="C16" s="17">
        <v>1021.6355</v>
      </c>
      <c r="D16" s="17">
        <v>1.0226</v>
      </c>
      <c r="E16" s="17">
        <v>5.5890000000000004</v>
      </c>
      <c r="F16" s="17">
        <v>1644.4449999999999</v>
      </c>
      <c r="G16" s="17">
        <v>34.86</v>
      </c>
      <c r="I16" s="9" t="s">
        <v>361</v>
      </c>
      <c r="J16" s="9" t="s">
        <v>370</v>
      </c>
      <c r="K16" s="9" t="s">
        <v>360</v>
      </c>
      <c r="L16" s="9"/>
      <c r="M16" s="9"/>
      <c r="N16" s="9"/>
      <c r="O16" s="9"/>
      <c r="Q16" s="18" t="s">
        <v>7</v>
      </c>
      <c r="R16" s="19">
        <v>9</v>
      </c>
      <c r="S16" s="19">
        <v>240</v>
      </c>
      <c r="T16" s="20">
        <v>12.18</v>
      </c>
      <c r="U16" s="20">
        <v>42.59</v>
      </c>
      <c r="V16" s="20">
        <v>45.23</v>
      </c>
      <c r="W16" s="20"/>
      <c r="X16" s="20">
        <v>1272.83</v>
      </c>
      <c r="Y16" s="20">
        <v>4448.8100000000004</v>
      </c>
      <c r="Z16" s="20">
        <v>4724.33</v>
      </c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S16" s="4">
        <v>60</v>
      </c>
      <c r="AT16" s="5" t="s">
        <v>427</v>
      </c>
      <c r="AU16" s="7">
        <v>987.7</v>
      </c>
      <c r="AV16" s="7">
        <v>15</v>
      </c>
      <c r="AW16" s="7">
        <v>0.78</v>
      </c>
      <c r="AX16" s="7">
        <v>14.090999999999999</v>
      </c>
      <c r="AY16" s="7">
        <v>0.11</v>
      </c>
      <c r="BA16" s="4">
        <v>10</v>
      </c>
      <c r="BB16" s="4">
        <v>270</v>
      </c>
      <c r="BC16" s="39">
        <f t="shared" si="3"/>
        <v>53</v>
      </c>
      <c r="BD16">
        <f>BD15+$BD$8</f>
        <v>353</v>
      </c>
      <c r="BE16">
        <f>INDEX(I:I,BD16,1)</f>
        <v>270</v>
      </c>
      <c r="BF16" s="7">
        <f>INDEX(K:K,BD16,1)/10000</f>
        <v>1046.8693000000001</v>
      </c>
      <c r="BG16" s="7">
        <f>INDEX(K:K,BD16+1,1)/10000</f>
        <v>1044.82</v>
      </c>
      <c r="BH16" s="7">
        <f>INDEX(C:C,$BC$7+$BA$7+BA15*$BA$8,1)</f>
        <v>1023.8466</v>
      </c>
      <c r="BI16" s="7">
        <f>INDEX(C:C,10+BA15*$BA$8,1)</f>
        <v>1021.8862</v>
      </c>
      <c r="BJ16" s="7">
        <f>INDEX(AU:AU,BC16,1)</f>
        <v>992.04399999999998</v>
      </c>
      <c r="BK16" s="7">
        <f>INDEX(AU:AU,BC16-3,1)</f>
        <v>986.4</v>
      </c>
      <c r="BL16" s="7">
        <f t="shared" si="0"/>
        <v>2010.2465999999999</v>
      </c>
      <c r="BM16" s="7">
        <f t="shared" si="1"/>
        <v>2013.9302</v>
      </c>
      <c r="BN16" s="7"/>
      <c r="BO16" s="7">
        <v>120</v>
      </c>
      <c r="BP16" s="7" t="s">
        <v>6</v>
      </c>
      <c r="BQ16" s="7">
        <v>1046.7760000000001</v>
      </c>
      <c r="BR16" s="7">
        <v>2.0182000000000002</v>
      </c>
      <c r="BS16" s="7">
        <v>5.5890000000000004</v>
      </c>
      <c r="BT16" s="7">
        <v>1260.575</v>
      </c>
      <c r="BU16" s="7">
        <v>71.91</v>
      </c>
      <c r="BV16" s="7">
        <v>120</v>
      </c>
      <c r="BW16" s="7" t="s">
        <v>6</v>
      </c>
      <c r="BX16" s="7">
        <v>1046.7760000000001</v>
      </c>
      <c r="BY16" s="7">
        <v>2.0182000000000002</v>
      </c>
      <c r="BZ16" s="7">
        <v>5.5890000000000004</v>
      </c>
      <c r="CA16" s="7">
        <v>1260.575</v>
      </c>
      <c r="CB16" s="7">
        <v>67</v>
      </c>
      <c r="CC16" s="7">
        <v>120</v>
      </c>
      <c r="CD16" s="7" t="s">
        <v>263</v>
      </c>
      <c r="CE16" s="7">
        <v>1023.7223</v>
      </c>
      <c r="CF16" s="7">
        <v>1.9134</v>
      </c>
      <c r="CG16" s="7">
        <v>5.5890000000000004</v>
      </c>
      <c r="CH16" s="7">
        <v>2396.0619999999999</v>
      </c>
      <c r="CI16" s="7">
        <v>60.79</v>
      </c>
      <c r="CJ16" s="4">
        <v>120</v>
      </c>
      <c r="CK16" s="7" t="s">
        <v>263</v>
      </c>
      <c r="CL16" s="7">
        <v>1023.7223</v>
      </c>
      <c r="CM16" s="7">
        <v>1.9134</v>
      </c>
      <c r="CN16" s="7">
        <v>5.5890000000000004</v>
      </c>
      <c r="CO16" s="7">
        <v>2396.0619999999999</v>
      </c>
      <c r="CP16" s="7">
        <v>52.53</v>
      </c>
      <c r="CQ16" s="7">
        <f t="shared" si="4"/>
        <v>24</v>
      </c>
      <c r="CR16" s="4">
        <f>INDEX(CJ:CJ,CQ16,1)</f>
        <v>240</v>
      </c>
      <c r="CS16" s="41">
        <f t="shared" si="5"/>
        <v>49.58</v>
      </c>
      <c r="CT16" s="41">
        <f t="shared" si="6"/>
        <v>50.42</v>
      </c>
      <c r="CU16" s="15">
        <f t="shared" si="7"/>
        <v>57.94</v>
      </c>
      <c r="CV16" s="15">
        <f t="shared" si="8"/>
        <v>42.06</v>
      </c>
      <c r="CW16" s="41">
        <f t="shared" si="9"/>
        <v>75.17</v>
      </c>
      <c r="CX16" s="41">
        <f t="shared" si="10"/>
        <v>24.83</v>
      </c>
      <c r="CY16" s="15">
        <f t="shared" si="11"/>
        <v>70.59</v>
      </c>
      <c r="CZ16" s="15">
        <f t="shared" si="12"/>
        <v>29.41</v>
      </c>
      <c r="DA16" s="37">
        <f t="shared" si="19"/>
        <v>240</v>
      </c>
      <c r="DB16" s="32"/>
      <c r="DC16" s="33">
        <f t="shared" si="20"/>
        <v>911.79499999999996</v>
      </c>
      <c r="DD16" s="33">
        <f t="shared" si="21"/>
        <v>1241.598</v>
      </c>
      <c r="DE16" s="33">
        <v>134</v>
      </c>
      <c r="DF16" s="33">
        <v>264</v>
      </c>
      <c r="DG16" s="33">
        <v>28</v>
      </c>
      <c r="DH16" s="33">
        <v>26</v>
      </c>
      <c r="DI16" s="35">
        <v>1</v>
      </c>
      <c r="DJ16" s="35">
        <v>1.5</v>
      </c>
      <c r="DK16" s="36">
        <v>1</v>
      </c>
      <c r="DL16" s="36">
        <f>DG16*DK16*LN((DJ16*DH16*DC16)/(DI16*DG16*DD16)+1)</f>
        <v>19.726560432048572</v>
      </c>
      <c r="DM16" s="36">
        <f t="shared" si="13"/>
        <v>1.9726560432048572</v>
      </c>
      <c r="DN16" s="36">
        <f t="shared" si="2"/>
        <v>14.972328885058571</v>
      </c>
      <c r="DO16" s="36">
        <f t="shared" ref="DO16" si="39">DN16/10</f>
        <v>1.4972328885058572</v>
      </c>
      <c r="DR16" t="s">
        <v>871</v>
      </c>
      <c r="DS16">
        <v>37.380000000000003</v>
      </c>
      <c r="DT16">
        <v>0</v>
      </c>
      <c r="DZ16" t="s">
        <v>871</v>
      </c>
      <c r="EA16">
        <v>95.9</v>
      </c>
      <c r="EB16">
        <v>0</v>
      </c>
      <c r="EH16" t="s">
        <v>871</v>
      </c>
      <c r="EI16">
        <v>86.67</v>
      </c>
      <c r="EJ16">
        <v>0</v>
      </c>
      <c r="EQ16" t="s">
        <v>871</v>
      </c>
      <c r="ER16">
        <v>86.85</v>
      </c>
      <c r="ES16">
        <v>0</v>
      </c>
      <c r="EY16" t="s">
        <v>871</v>
      </c>
      <c r="EZ16">
        <v>1.21</v>
      </c>
      <c r="FA16">
        <v>0</v>
      </c>
      <c r="FG16" t="s">
        <v>871</v>
      </c>
      <c r="FH16">
        <v>0</v>
      </c>
      <c r="FI16">
        <v>0</v>
      </c>
      <c r="FT16" t="s">
        <v>745</v>
      </c>
      <c r="FU16">
        <v>72.816199999999995</v>
      </c>
      <c r="FV16">
        <v>0.38200000000000001</v>
      </c>
      <c r="FW16">
        <v>0.217</v>
      </c>
      <c r="FX16">
        <v>1804.019</v>
      </c>
      <c r="FY16">
        <v>59.07</v>
      </c>
      <c r="GB16" t="s">
        <v>745</v>
      </c>
      <c r="GC16">
        <v>72.816199999999995</v>
      </c>
      <c r="GD16">
        <v>0.38200000000000001</v>
      </c>
      <c r="GE16">
        <v>0.217</v>
      </c>
      <c r="GF16">
        <v>1804.019</v>
      </c>
      <c r="GG16">
        <v>59.07</v>
      </c>
      <c r="GI16">
        <f t="shared" si="33"/>
        <v>27</v>
      </c>
      <c r="GJ16" s="37">
        <f t="shared" si="30"/>
        <v>120</v>
      </c>
      <c r="GK16" s="32"/>
      <c r="GL16" s="33">
        <f t="shared" si="24"/>
        <v>5.0000000000000001E-3</v>
      </c>
      <c r="GM16" s="33">
        <f t="shared" si="25"/>
        <v>3326.645</v>
      </c>
      <c r="GN16" s="33">
        <v>48</v>
      </c>
      <c r="GO16" s="33">
        <v>746</v>
      </c>
      <c r="GP16" s="33">
        <v>28</v>
      </c>
      <c r="GQ16" s="33">
        <v>26</v>
      </c>
      <c r="GR16" s="35">
        <v>1</v>
      </c>
      <c r="GS16" s="35">
        <v>1.5</v>
      </c>
      <c r="GT16" s="36">
        <v>1</v>
      </c>
      <c r="GU16" s="36">
        <f>GP16*GT16*LN((GS16*GQ16*GL16)/(GR16*GP16*GM16)+1)</f>
        <v>5.8617554889644973E-5</v>
      </c>
      <c r="GV16" s="49">
        <f t="shared" ref="GV16" si="40">GU16/10</f>
        <v>5.8617554889644976E-6</v>
      </c>
      <c r="GW16" s="36">
        <f t="shared" si="27"/>
        <v>2.4032337801164667</v>
      </c>
      <c r="GX16" s="49">
        <f t="shared" si="28"/>
        <v>0.24032337801164666</v>
      </c>
      <c r="HB16" t="s">
        <v>7</v>
      </c>
      <c r="HC16">
        <v>9</v>
      </c>
      <c r="HD16">
        <v>240</v>
      </c>
      <c r="HE16" s="45">
        <v>24.35</v>
      </c>
      <c r="HF16" s="51">
        <v>26.9</v>
      </c>
      <c r="HG16" s="51">
        <v>20.89</v>
      </c>
      <c r="HH16" s="45">
        <v>27.86</v>
      </c>
      <c r="HJ16" s="45">
        <v>262.85399999999998</v>
      </c>
      <c r="HK16" s="51">
        <v>290.38200000000001</v>
      </c>
      <c r="HL16" s="51">
        <v>225.53800000000001</v>
      </c>
      <c r="HM16" s="45">
        <v>300.78300000000002</v>
      </c>
      <c r="HO16">
        <f t="shared" si="15"/>
        <v>52.21</v>
      </c>
      <c r="HP16">
        <f t="shared" si="16"/>
        <v>47.79</v>
      </c>
      <c r="HR16" t="s">
        <v>7</v>
      </c>
      <c r="HS16">
        <v>9</v>
      </c>
      <c r="HT16">
        <v>240</v>
      </c>
      <c r="HU16">
        <v>11.94</v>
      </c>
      <c r="HV16">
        <v>41.35</v>
      </c>
      <c r="HW16">
        <v>46.71</v>
      </c>
      <c r="HY16">
        <v>1205.3800000000001</v>
      </c>
      <c r="HZ16">
        <v>4175.68</v>
      </c>
      <c r="IA16">
        <v>4716.6400000000003</v>
      </c>
      <c r="IC16">
        <f t="shared" si="17"/>
        <v>53.29</v>
      </c>
      <c r="ID16">
        <f t="shared" si="18"/>
        <v>46.71</v>
      </c>
    </row>
    <row r="17" spans="1:238" x14ac:dyDescent="0.25">
      <c r="A17" s="16" t="s">
        <v>25</v>
      </c>
      <c r="B17" s="16" t="s">
        <v>263</v>
      </c>
      <c r="C17" s="17">
        <v>1023.7223</v>
      </c>
      <c r="D17" s="17">
        <v>1.9134</v>
      </c>
      <c r="E17" s="17">
        <v>5.5890000000000004</v>
      </c>
      <c r="F17" s="17">
        <v>2396.0639999999999</v>
      </c>
      <c r="G17" s="17">
        <v>60.79</v>
      </c>
      <c r="I17" s="9"/>
      <c r="J17" s="9" t="s">
        <v>371</v>
      </c>
      <c r="K17" s="9"/>
      <c r="L17" s="9"/>
      <c r="M17" s="9"/>
      <c r="N17" s="9"/>
      <c r="O17" s="9"/>
      <c r="Q17" s="18" t="s">
        <v>7</v>
      </c>
      <c r="R17" s="19">
        <v>10</v>
      </c>
      <c r="S17" s="19">
        <v>270</v>
      </c>
      <c r="T17" s="20">
        <v>13.09</v>
      </c>
      <c r="U17" s="20">
        <v>43.01</v>
      </c>
      <c r="V17" s="20">
        <v>43.9</v>
      </c>
      <c r="W17" s="20"/>
      <c r="X17" s="20">
        <v>1433.76</v>
      </c>
      <c r="Y17" s="20">
        <v>4710.8500000000004</v>
      </c>
      <c r="Z17" s="20">
        <v>4807.96</v>
      </c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S17" s="4">
        <v>60</v>
      </c>
      <c r="AT17" s="5" t="s">
        <v>429</v>
      </c>
      <c r="AU17" s="7">
        <v>988.5</v>
      </c>
      <c r="AV17" s="7">
        <v>18</v>
      </c>
      <c r="AW17" s="7">
        <v>0.78</v>
      </c>
      <c r="AX17" s="7">
        <v>94.088999999999999</v>
      </c>
      <c r="AY17" s="7">
        <v>0.72</v>
      </c>
      <c r="BA17" s="4">
        <v>11</v>
      </c>
      <c r="BB17" s="4">
        <v>300</v>
      </c>
      <c r="BC17" s="39">
        <f t="shared" si="3"/>
        <v>58</v>
      </c>
      <c r="BD17">
        <f>BD16+$BD$8</f>
        <v>391</v>
      </c>
      <c r="BE17">
        <f>INDEX(I:I,BD17,1)</f>
        <v>300</v>
      </c>
      <c r="BF17" s="7">
        <f>INDEX(K:K,BD17,1)/10000</f>
        <v>1046.9458</v>
      </c>
      <c r="BG17" s="7">
        <f>INDEX(K:K,BD17+1,1)/10000</f>
        <v>1044.82</v>
      </c>
      <c r="BH17" s="7">
        <f>INDEX(C:C,$BC$7+$BA$7+BA16*$BA$8,1)</f>
        <v>1023.8824</v>
      </c>
      <c r="BI17" s="7">
        <f>INDEX(C:C,10+BA16*$BA$8,1)</f>
        <v>1021.8819</v>
      </c>
      <c r="BJ17" s="7">
        <f>INDEX(AU:AU,BC17,1)</f>
        <v>992.04650000000004</v>
      </c>
      <c r="BK17" s="7">
        <f>INDEX(AU:AU,BC17-3,1)</f>
        <v>986.4</v>
      </c>
      <c r="BL17" s="7">
        <f t="shared" si="0"/>
        <v>2010.2824000000001</v>
      </c>
      <c r="BM17" s="7">
        <f t="shared" si="1"/>
        <v>2013.9284</v>
      </c>
      <c r="BN17" s="7"/>
      <c r="BO17" s="7"/>
      <c r="BP17" s="7" t="s">
        <v>864</v>
      </c>
      <c r="BQ17" s="7">
        <v>1044.6753000000001</v>
      </c>
      <c r="BR17" s="7">
        <v>1.0725</v>
      </c>
      <c r="BS17" s="7">
        <v>7.05</v>
      </c>
      <c r="BT17" s="7">
        <v>620.98500000000001</v>
      </c>
      <c r="BU17" s="7">
        <v>28.09</v>
      </c>
      <c r="BV17" s="7"/>
      <c r="BW17" s="7" t="s">
        <v>864</v>
      </c>
      <c r="BX17" s="7">
        <v>1044.6753000000001</v>
      </c>
      <c r="BY17" s="7">
        <v>1.0725</v>
      </c>
      <c r="BZ17" s="7">
        <v>5.5890000000000004</v>
      </c>
      <c r="CA17" s="7">
        <v>620.98500000000001</v>
      </c>
      <c r="CB17" s="7">
        <v>33</v>
      </c>
      <c r="CC17" s="7"/>
      <c r="CD17" s="7" t="s">
        <v>262</v>
      </c>
      <c r="CE17" s="7">
        <v>1021.6686999999999</v>
      </c>
      <c r="CF17" s="7">
        <v>1.151</v>
      </c>
      <c r="CG17" s="7">
        <v>5.5890000000000004</v>
      </c>
      <c r="CH17" s="7">
        <v>1545.3430000000001</v>
      </c>
      <c r="CI17" s="7">
        <v>39.21</v>
      </c>
      <c r="CJ17" s="7"/>
      <c r="CK17" s="7" t="s">
        <v>262</v>
      </c>
      <c r="CL17" s="7">
        <v>1021.6686999999999</v>
      </c>
      <c r="CM17" s="7">
        <v>1.151</v>
      </c>
      <c r="CN17" s="7">
        <v>3.9889999999999999</v>
      </c>
      <c r="CO17" s="7">
        <v>1545.3430000000001</v>
      </c>
      <c r="CP17" s="7">
        <v>47.47</v>
      </c>
      <c r="CQ17" s="7">
        <f t="shared" si="4"/>
        <v>26</v>
      </c>
      <c r="CR17" s="4">
        <f>INDEX(CJ:CJ,CQ17,1)</f>
        <v>270</v>
      </c>
      <c r="CS17" s="41">
        <f t="shared" si="5"/>
        <v>51.53</v>
      </c>
      <c r="CT17" s="41">
        <f t="shared" si="6"/>
        <v>48.47</v>
      </c>
      <c r="CU17" s="15">
        <f t="shared" si="7"/>
        <v>59.83</v>
      </c>
      <c r="CV17" s="15">
        <f t="shared" si="8"/>
        <v>40.17</v>
      </c>
      <c r="CW17" s="41">
        <f t="shared" si="9"/>
        <v>63.3</v>
      </c>
      <c r="CX17" s="41">
        <f t="shared" si="10"/>
        <v>36.700000000000003</v>
      </c>
      <c r="CY17" s="15">
        <f t="shared" si="11"/>
        <v>57.76</v>
      </c>
      <c r="CZ17" s="15">
        <f t="shared" si="12"/>
        <v>42.24</v>
      </c>
      <c r="DA17" s="37">
        <f t="shared" si="19"/>
        <v>270</v>
      </c>
      <c r="DB17" s="32"/>
      <c r="DC17" s="33">
        <f t="shared" si="20"/>
        <v>927.93600000000004</v>
      </c>
      <c r="DD17" s="33">
        <f t="shared" si="21"/>
        <v>1333.38</v>
      </c>
      <c r="DE17" s="33">
        <v>131</v>
      </c>
      <c r="DF17" s="33">
        <v>287</v>
      </c>
      <c r="DG17" s="33">
        <v>28</v>
      </c>
      <c r="DH17" s="33">
        <v>26</v>
      </c>
      <c r="DI17" s="35">
        <v>1</v>
      </c>
      <c r="DJ17" s="35">
        <v>1.5</v>
      </c>
      <c r="DK17" s="36">
        <v>1</v>
      </c>
      <c r="DL17" s="36">
        <f>DG17*DK17*LN((DJ17*DH17*DC17)/(DI17*DG17*DD17)+1)</f>
        <v>18.975383281658988</v>
      </c>
      <c r="DM17" s="36">
        <f t="shared" si="13"/>
        <v>1.8975383281658988</v>
      </c>
      <c r="DN17" s="36">
        <f t="shared" si="2"/>
        <v>13.779080314416385</v>
      </c>
      <c r="DO17" s="36">
        <f t="shared" ref="DO17" si="41">DN17/10</f>
        <v>1.3779080314416385</v>
      </c>
      <c r="DS17" t="s">
        <v>372</v>
      </c>
      <c r="EA17" t="s">
        <v>372</v>
      </c>
      <c r="EI17" t="s">
        <v>372</v>
      </c>
      <c r="ER17" t="s">
        <v>372</v>
      </c>
      <c r="EZ17" t="s">
        <v>372</v>
      </c>
      <c r="FH17" t="s">
        <v>372</v>
      </c>
      <c r="FT17" t="s">
        <v>744</v>
      </c>
      <c r="FU17">
        <v>73.227500000000006</v>
      </c>
      <c r="FV17">
        <v>0.3584</v>
      </c>
      <c r="FW17">
        <v>0.217</v>
      </c>
      <c r="FX17">
        <v>728.65</v>
      </c>
      <c r="FY17">
        <v>23.86</v>
      </c>
      <c r="GB17" t="s">
        <v>744</v>
      </c>
      <c r="GC17">
        <v>73.227500000000006</v>
      </c>
      <c r="GD17">
        <v>0.3584</v>
      </c>
      <c r="GE17">
        <v>0.217</v>
      </c>
      <c r="GF17">
        <v>728.65</v>
      </c>
      <c r="GG17">
        <v>23.86</v>
      </c>
      <c r="GI17">
        <f t="shared" si="33"/>
        <v>30</v>
      </c>
      <c r="GJ17" s="37">
        <f t="shared" si="30"/>
        <v>140</v>
      </c>
      <c r="GK17" s="32"/>
      <c r="GL17" s="33">
        <f t="shared" si="24"/>
        <v>5.0000000000000001E-3</v>
      </c>
      <c r="GM17" s="33">
        <f t="shared" si="25"/>
        <v>3410.9049999999997</v>
      </c>
      <c r="GN17" s="33">
        <v>48</v>
      </c>
      <c r="GO17" s="33">
        <v>747</v>
      </c>
      <c r="GP17" s="33">
        <v>28</v>
      </c>
      <c r="GQ17" s="33">
        <v>26</v>
      </c>
      <c r="GR17" s="35">
        <v>1</v>
      </c>
      <c r="GS17" s="35">
        <v>1.5</v>
      </c>
      <c r="GT17" s="36">
        <v>1</v>
      </c>
      <c r="GU17" s="36">
        <f>GP17*GT17*LN((GS17*GQ17*GL17)/(GR17*GP17*GM17)+1)</f>
        <v>5.716951979598442E-5</v>
      </c>
      <c r="GV17" s="49">
        <f t="shared" ref="GV17" si="42">GU17/10</f>
        <v>5.7169519795984424E-6</v>
      </c>
      <c r="GW17" s="36">
        <f t="shared" si="27"/>
        <v>2.4001506281834182</v>
      </c>
      <c r="GX17" s="49">
        <f t="shared" si="28"/>
        <v>0.24001506281834181</v>
      </c>
      <c r="HB17" t="s">
        <v>7</v>
      </c>
      <c r="HC17">
        <v>10</v>
      </c>
      <c r="HD17">
        <v>270</v>
      </c>
      <c r="HE17" s="45">
        <v>24.18</v>
      </c>
      <c r="HF17" s="51">
        <v>40.5</v>
      </c>
      <c r="HG17" s="51">
        <v>20.07</v>
      </c>
      <c r="HH17" s="45">
        <v>15.24</v>
      </c>
      <c r="HJ17" s="45">
        <v>180.38200000000001</v>
      </c>
      <c r="HK17" s="51">
        <v>302.07400000000001</v>
      </c>
      <c r="HL17" s="51">
        <v>149.726</v>
      </c>
      <c r="HM17" s="45">
        <v>113.67400000000001</v>
      </c>
      <c r="HO17">
        <f t="shared" si="15"/>
        <v>39.42</v>
      </c>
      <c r="HP17">
        <f t="shared" si="16"/>
        <v>60.57</v>
      </c>
      <c r="HR17" t="s">
        <v>7</v>
      </c>
      <c r="HS17">
        <v>10</v>
      </c>
      <c r="HT17">
        <v>270</v>
      </c>
      <c r="HU17">
        <v>12.84</v>
      </c>
      <c r="HV17">
        <v>41.8</v>
      </c>
      <c r="HW17">
        <v>45.37</v>
      </c>
      <c r="HY17">
        <v>1358.25</v>
      </c>
      <c r="HZ17">
        <v>4422.6099999999997</v>
      </c>
      <c r="IA17">
        <v>4800.1000000000004</v>
      </c>
      <c r="IC17">
        <f t="shared" si="17"/>
        <v>54.64</v>
      </c>
      <c r="ID17">
        <f t="shared" si="18"/>
        <v>45.37</v>
      </c>
    </row>
    <row r="18" spans="1:238" x14ac:dyDescent="0.25">
      <c r="A18" s="15"/>
      <c r="B18" s="16" t="s">
        <v>262</v>
      </c>
      <c r="C18" s="17">
        <v>1021.6686999999999</v>
      </c>
      <c r="D18" s="17">
        <v>1.151</v>
      </c>
      <c r="E18" s="17">
        <v>5.5890000000000004</v>
      </c>
      <c r="F18" s="17">
        <v>1545.337</v>
      </c>
      <c r="G18" s="17">
        <v>39.21</v>
      </c>
      <c r="I18" s="9" t="s">
        <v>263</v>
      </c>
      <c r="J18" s="9" t="s">
        <v>367</v>
      </c>
      <c r="K18" s="9">
        <v>0</v>
      </c>
      <c r="L18" s="9"/>
      <c r="M18" s="9"/>
      <c r="N18" s="9"/>
      <c r="O18" s="9"/>
      <c r="Q18" s="18" t="s">
        <v>7</v>
      </c>
      <c r="R18" s="19">
        <v>11</v>
      </c>
      <c r="S18" s="19">
        <v>300</v>
      </c>
      <c r="T18" s="20">
        <v>14.61</v>
      </c>
      <c r="U18" s="20">
        <v>44.16</v>
      </c>
      <c r="V18" s="20">
        <v>41.23</v>
      </c>
      <c r="W18" s="20"/>
      <c r="X18" s="20">
        <v>1548.9</v>
      </c>
      <c r="Y18" s="20">
        <v>4680.42</v>
      </c>
      <c r="Z18" s="20">
        <v>4369.4399999999996</v>
      </c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S18" s="4">
        <v>60</v>
      </c>
      <c r="AT18" s="5" t="s">
        <v>443</v>
      </c>
      <c r="AU18" s="7">
        <v>992.22649999999999</v>
      </c>
      <c r="AV18" s="7">
        <v>4.6348000000000003</v>
      </c>
      <c r="AW18" s="7">
        <v>0.78</v>
      </c>
      <c r="AX18" s="7">
        <v>1096.046</v>
      </c>
      <c r="AY18" s="7">
        <v>8.43</v>
      </c>
      <c r="BA18" s="4">
        <v>12</v>
      </c>
      <c r="BB18" s="4">
        <v>330</v>
      </c>
      <c r="BC18" s="39">
        <f t="shared" si="3"/>
        <v>63</v>
      </c>
      <c r="BD18">
        <f>BD17+$BD$8</f>
        <v>429</v>
      </c>
      <c r="BE18">
        <f>INDEX(I:I,BD18,1)</f>
        <v>330</v>
      </c>
      <c r="BF18" s="7">
        <f>INDEX(K:K,BD18,1)/10000</f>
        <v>1046.8539000000001</v>
      </c>
      <c r="BG18" s="7">
        <f>INDEX(K:K,BD18+1,1)/10000</f>
        <v>1044.82</v>
      </c>
      <c r="BH18" s="7">
        <f>INDEX(C:C,$BC$7+$BA$7+BA17*$BA$8,1)</f>
        <v>1023.9532</v>
      </c>
      <c r="BI18" s="7">
        <f>INDEX(C:C,10+BA17*$BA$8,1)</f>
        <v>1022</v>
      </c>
      <c r="BJ18" s="7">
        <f>INDEX(AU:AU,BC18,1)</f>
        <v>992.04399999999998</v>
      </c>
      <c r="BK18" s="7">
        <f>INDEX(AU:AU,BC18-3,1)</f>
        <v>986.49450000000002</v>
      </c>
      <c r="BL18" s="7">
        <f t="shared" si="0"/>
        <v>2010.4477000000002</v>
      </c>
      <c r="BM18" s="7">
        <f t="shared" si="1"/>
        <v>2014.0439999999999</v>
      </c>
      <c r="BN18" s="7"/>
      <c r="BO18" s="7">
        <v>150</v>
      </c>
      <c r="BP18" s="7" t="s">
        <v>6</v>
      </c>
      <c r="BQ18" s="7">
        <v>1046.8622</v>
      </c>
      <c r="BR18" s="7">
        <v>1.845</v>
      </c>
      <c r="BS18" s="7">
        <v>5.5890000000000004</v>
      </c>
      <c r="BT18" s="7">
        <v>1041.934</v>
      </c>
      <c r="BU18" s="7">
        <v>69.84</v>
      </c>
      <c r="BV18" s="7">
        <v>150</v>
      </c>
      <c r="BW18" s="7" t="s">
        <v>6</v>
      </c>
      <c r="BX18" s="7">
        <v>1046.8622</v>
      </c>
      <c r="BY18" s="7">
        <v>1.845</v>
      </c>
      <c r="BZ18" s="7">
        <v>5.5890000000000004</v>
      </c>
      <c r="CA18" s="7">
        <v>1041.934</v>
      </c>
      <c r="CB18" s="7">
        <v>64.73</v>
      </c>
      <c r="CC18" s="7">
        <v>150</v>
      </c>
      <c r="CD18" s="7" t="s">
        <v>263</v>
      </c>
      <c r="CE18" s="7">
        <v>1023.7446</v>
      </c>
      <c r="CF18" s="7">
        <v>2.0198999999999998</v>
      </c>
      <c r="CG18" s="7">
        <v>5.5890000000000004</v>
      </c>
      <c r="CH18" s="7">
        <v>2263.7370000000001</v>
      </c>
      <c r="CI18" s="7">
        <v>64.7</v>
      </c>
      <c r="CJ18" s="4">
        <v>150</v>
      </c>
      <c r="CK18" s="7" t="s">
        <v>263</v>
      </c>
      <c r="CL18" s="7">
        <v>1023.7446</v>
      </c>
      <c r="CM18" s="7">
        <v>2.0198999999999998</v>
      </c>
      <c r="CN18" s="7">
        <v>5.5890000000000004</v>
      </c>
      <c r="CO18" s="7">
        <v>2263.7370000000001</v>
      </c>
      <c r="CP18" s="7">
        <v>56.68</v>
      </c>
      <c r="CQ18" s="7">
        <f t="shared" si="4"/>
        <v>28</v>
      </c>
      <c r="CR18" s="4">
        <f>INDEX(CJ:CJ,CQ18,1)</f>
        <v>300</v>
      </c>
      <c r="CS18" s="41">
        <f t="shared" si="5"/>
        <v>58.23</v>
      </c>
      <c r="CT18" s="41">
        <f t="shared" si="6"/>
        <v>41.77</v>
      </c>
      <c r="CU18" s="15">
        <f t="shared" si="7"/>
        <v>66.14</v>
      </c>
      <c r="CV18" s="15">
        <f t="shared" si="8"/>
        <v>33.86</v>
      </c>
      <c r="CW18" s="41">
        <f t="shared" si="9"/>
        <v>57.94</v>
      </c>
      <c r="CX18" s="41">
        <f t="shared" si="10"/>
        <v>42.06</v>
      </c>
      <c r="CY18" s="15">
        <f t="shared" si="11"/>
        <v>52.2</v>
      </c>
      <c r="CZ18" s="15">
        <f t="shared" si="12"/>
        <v>47.8</v>
      </c>
      <c r="DA18" s="37">
        <f t="shared" si="19"/>
        <v>300</v>
      </c>
      <c r="DB18" s="32"/>
      <c r="DC18" s="33">
        <f t="shared" si="20"/>
        <v>843.30200000000002</v>
      </c>
      <c r="DD18" s="33">
        <f t="shared" si="21"/>
        <v>1351.7640000000001</v>
      </c>
      <c r="DE18" s="33">
        <v>122</v>
      </c>
      <c r="DF18" s="33">
        <v>298</v>
      </c>
      <c r="DG18" s="33">
        <v>28</v>
      </c>
      <c r="DH18" s="33">
        <v>26</v>
      </c>
      <c r="DI18" s="35">
        <v>1</v>
      </c>
      <c r="DJ18" s="35">
        <v>1.5</v>
      </c>
      <c r="DK18" s="36">
        <v>1</v>
      </c>
      <c r="DL18" s="36">
        <f>DG18*DK18*LN((DJ18*DH18*DC18)/(DI18*DG18*DD18)+1)</f>
        <v>17.51037113603779</v>
      </c>
      <c r="DM18" s="36">
        <f t="shared" si="13"/>
        <v>1.751037113603779</v>
      </c>
      <c r="DN18" s="36">
        <f t="shared" si="2"/>
        <v>12.634220833113972</v>
      </c>
      <c r="DO18" s="36">
        <f t="shared" ref="DO18" si="43">DN18/10</f>
        <v>1.2634220833113972</v>
      </c>
      <c r="DR18" t="s">
        <v>5</v>
      </c>
      <c r="DS18">
        <v>62.62</v>
      </c>
      <c r="DZ18" t="s">
        <v>873</v>
      </c>
      <c r="EA18">
        <v>4.0999999999999996</v>
      </c>
      <c r="EH18" t="s">
        <v>873</v>
      </c>
      <c r="EI18">
        <v>13.33</v>
      </c>
      <c r="EQ18" t="s">
        <v>873</v>
      </c>
      <c r="ER18">
        <v>13.15</v>
      </c>
      <c r="EY18" t="s">
        <v>873</v>
      </c>
      <c r="EZ18">
        <v>98.79</v>
      </c>
      <c r="FG18" t="s">
        <v>873</v>
      </c>
      <c r="FH18">
        <v>100</v>
      </c>
      <c r="FS18">
        <v>60</v>
      </c>
      <c r="FT18" t="s">
        <v>746</v>
      </c>
      <c r="FU18">
        <v>75.813299999999998</v>
      </c>
      <c r="FV18">
        <v>1.0926</v>
      </c>
      <c r="FW18">
        <v>0.193</v>
      </c>
      <c r="FX18">
        <v>126.461</v>
      </c>
      <c r="FY18">
        <v>4.6100000000000003</v>
      </c>
      <c r="GA18">
        <v>60</v>
      </c>
      <c r="GB18" t="s">
        <v>746</v>
      </c>
      <c r="GC18">
        <v>75.813299999999998</v>
      </c>
      <c r="GD18">
        <v>1.0926</v>
      </c>
      <c r="GE18">
        <v>0.193</v>
      </c>
      <c r="GF18">
        <v>126.461</v>
      </c>
      <c r="GG18">
        <v>4.6100000000000003</v>
      </c>
      <c r="GI18">
        <f t="shared" si="33"/>
        <v>33</v>
      </c>
      <c r="GJ18" s="37">
        <f t="shared" si="30"/>
        <v>160</v>
      </c>
      <c r="GK18" s="32"/>
      <c r="GL18" s="33">
        <f t="shared" si="24"/>
        <v>5.0000000000000001E-3</v>
      </c>
      <c r="GM18" s="33">
        <f t="shared" si="25"/>
        <v>3451.922</v>
      </c>
      <c r="GN18" s="33">
        <v>47</v>
      </c>
      <c r="GO18" s="33">
        <v>749</v>
      </c>
      <c r="GP18" s="33">
        <v>28</v>
      </c>
      <c r="GQ18" s="33">
        <v>26</v>
      </c>
      <c r="GR18" s="35">
        <v>1</v>
      </c>
      <c r="GS18" s="35">
        <v>1.5</v>
      </c>
      <c r="GT18" s="36">
        <v>1</v>
      </c>
      <c r="GU18" s="36">
        <f>GP18*GT18*LN((GS18*GQ18*GL18)/(GR18*GP18*GM18)+1)</f>
        <v>5.6490211337909829E-5</v>
      </c>
      <c r="GV18" s="49">
        <f t="shared" ref="GV18" si="44">GU18/10</f>
        <v>5.649021133790983E-6</v>
      </c>
      <c r="GW18" s="36">
        <f t="shared" si="27"/>
        <v>2.3461646726945684</v>
      </c>
      <c r="GX18" s="49">
        <f t="shared" si="28"/>
        <v>0.23461646726945684</v>
      </c>
      <c r="HB18" t="s">
        <v>7</v>
      </c>
      <c r="HC18">
        <v>11</v>
      </c>
      <c r="HD18">
        <v>300</v>
      </c>
      <c r="HE18" s="45">
        <v>15.88</v>
      </c>
      <c r="HF18" s="51">
        <v>40.96</v>
      </c>
      <c r="HG18" s="51">
        <v>21.16</v>
      </c>
      <c r="HH18" s="45">
        <v>22</v>
      </c>
      <c r="HJ18" s="45">
        <v>102.658</v>
      </c>
      <c r="HK18" s="51">
        <v>264.77499999999998</v>
      </c>
      <c r="HL18" s="51">
        <v>136.804</v>
      </c>
      <c r="HM18" s="45">
        <v>142.215</v>
      </c>
      <c r="HO18">
        <f t="shared" si="15"/>
        <v>37.880000000000003</v>
      </c>
      <c r="HP18">
        <f t="shared" si="16"/>
        <v>62.120000000000005</v>
      </c>
      <c r="HR18" t="s">
        <v>7</v>
      </c>
      <c r="HS18">
        <v>11</v>
      </c>
      <c r="HT18">
        <v>300</v>
      </c>
      <c r="HU18">
        <v>14.17</v>
      </c>
      <c r="HV18">
        <v>43.22</v>
      </c>
      <c r="HW18">
        <v>42.61</v>
      </c>
      <c r="HY18">
        <v>1456.18</v>
      </c>
      <c r="HZ18">
        <v>4441.59</v>
      </c>
      <c r="IA18">
        <v>4377.99</v>
      </c>
      <c r="IC18">
        <f t="shared" si="17"/>
        <v>57.39</v>
      </c>
      <c r="ID18">
        <f t="shared" si="18"/>
        <v>42.61</v>
      </c>
    </row>
    <row r="19" spans="1:238" x14ac:dyDescent="0.25">
      <c r="A19" s="16" t="s">
        <v>27</v>
      </c>
      <c r="B19" s="16" t="s">
        <v>263</v>
      </c>
      <c r="C19" s="17">
        <v>1023.7439000000001</v>
      </c>
      <c r="D19" s="17">
        <v>2.0221</v>
      </c>
      <c r="E19" s="17">
        <v>5.5890000000000004</v>
      </c>
      <c r="F19" s="17">
        <v>2264.308</v>
      </c>
      <c r="G19" s="17">
        <v>64.7</v>
      </c>
      <c r="I19" s="9"/>
      <c r="J19" s="9" t="s">
        <v>372</v>
      </c>
      <c r="K19" s="9"/>
      <c r="L19" s="9"/>
      <c r="M19" s="9"/>
      <c r="N19" s="9"/>
      <c r="O19" s="9"/>
      <c r="Q19" s="18" t="s">
        <v>7</v>
      </c>
      <c r="R19" s="19">
        <v>12</v>
      </c>
      <c r="S19" s="19">
        <v>330</v>
      </c>
      <c r="T19" s="20">
        <v>15.5</v>
      </c>
      <c r="U19" s="20">
        <v>42.44</v>
      </c>
      <c r="V19" s="20">
        <v>42.06</v>
      </c>
      <c r="W19" s="20"/>
      <c r="X19" s="20">
        <v>1738.52</v>
      </c>
      <c r="Y19" s="20">
        <v>4759.3999999999996</v>
      </c>
      <c r="Z19" s="20">
        <v>4716.6000000000004</v>
      </c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S19" s="4">
        <v>60</v>
      </c>
      <c r="AT19" s="5" t="s">
        <v>448</v>
      </c>
      <c r="AU19" s="7">
        <v>953.68449999999996</v>
      </c>
      <c r="AV19" s="7">
        <v>2.3119000000000001</v>
      </c>
      <c r="AW19" s="7">
        <v>0.78</v>
      </c>
      <c r="AX19" s="7">
        <v>9384.2060000000001</v>
      </c>
      <c r="AY19" s="7">
        <v>72.150000000000006</v>
      </c>
      <c r="BA19" s="4">
        <v>13</v>
      </c>
      <c r="BB19" s="4">
        <v>360</v>
      </c>
      <c r="BC19" s="39">
        <f t="shared" si="3"/>
        <v>68</v>
      </c>
      <c r="BD19">
        <f>BD18+$BD$8</f>
        <v>467</v>
      </c>
      <c r="BE19">
        <f>INDEX(I:I,BD19,1)</f>
        <v>360</v>
      </c>
      <c r="BF19" s="7">
        <f>INDEX(K:K,BD19,1)/10000</f>
        <v>1046.7546</v>
      </c>
      <c r="BG19" s="7">
        <f>INDEX(K:K,BD19+1,1)/10000</f>
        <v>1044.82</v>
      </c>
      <c r="BH19" s="7">
        <f>INDEX(C:C,$BC$7+$BA$7+BA18*$BA$8,1)</f>
        <v>1023.8973</v>
      </c>
      <c r="BI19" s="7">
        <f>INDEX(C:C,10+BA18*$BA$8,1)</f>
        <v>1021.9655</v>
      </c>
      <c r="BJ19" s="7">
        <f>INDEX(AU:AU,BC19,1)</f>
        <v>992.04399999999998</v>
      </c>
      <c r="BK19" s="7">
        <f>INDEX(AU:AU,BC19-3,1)</f>
        <v>986.52170000000001</v>
      </c>
      <c r="BL19" s="7">
        <f t="shared" si="0"/>
        <v>2010.4189999999999</v>
      </c>
      <c r="BM19" s="7">
        <f t="shared" si="1"/>
        <v>2014.0095000000001</v>
      </c>
      <c r="BN19" s="7"/>
      <c r="BO19" s="7"/>
      <c r="BP19" s="7" t="s">
        <v>864</v>
      </c>
      <c r="BQ19" s="7">
        <v>1044.7837</v>
      </c>
      <c r="BR19" s="7">
        <v>0.99319999999999997</v>
      </c>
      <c r="BS19" s="7">
        <v>7.05</v>
      </c>
      <c r="BT19" s="7">
        <v>567.62900000000002</v>
      </c>
      <c r="BU19" s="7">
        <v>30.16</v>
      </c>
      <c r="BV19" s="7"/>
      <c r="BW19" s="7" t="s">
        <v>864</v>
      </c>
      <c r="BX19" s="7">
        <v>1044.7837</v>
      </c>
      <c r="BY19" s="7">
        <v>0.99319999999999997</v>
      </c>
      <c r="BZ19" s="7">
        <v>5.5890000000000004</v>
      </c>
      <c r="CA19" s="7">
        <v>567.62900000000002</v>
      </c>
      <c r="CB19" s="7">
        <v>35.270000000000003</v>
      </c>
      <c r="CC19" s="7"/>
      <c r="CD19" s="7" t="s">
        <v>262</v>
      </c>
      <c r="CE19" s="7">
        <v>1021.6897</v>
      </c>
      <c r="CF19" s="7">
        <v>1.0445</v>
      </c>
      <c r="CG19" s="7">
        <v>5.5890000000000004</v>
      </c>
      <c r="CH19" s="7">
        <v>1235.0830000000001</v>
      </c>
      <c r="CI19" s="7">
        <v>35.299999999999997</v>
      </c>
      <c r="CJ19" s="7"/>
      <c r="CK19" s="7" t="s">
        <v>262</v>
      </c>
      <c r="CL19" s="7">
        <v>1021.6897</v>
      </c>
      <c r="CM19" s="7">
        <v>1.0445</v>
      </c>
      <c r="CN19" s="7">
        <v>3.9889999999999999</v>
      </c>
      <c r="CO19" s="7">
        <v>1235.0830000000001</v>
      </c>
      <c r="CP19" s="7">
        <v>43.32</v>
      </c>
      <c r="CQ19" s="7">
        <f t="shared" si="4"/>
        <v>30</v>
      </c>
      <c r="CR19" s="4">
        <f>INDEX(CJ:CJ,CQ19,1)</f>
        <v>330</v>
      </c>
      <c r="CS19" s="41">
        <f t="shared" si="5"/>
        <v>49.24</v>
      </c>
      <c r="CT19" s="41">
        <f t="shared" si="6"/>
        <v>50.76</v>
      </c>
      <c r="CU19" s="15">
        <f t="shared" si="7"/>
        <v>57.61</v>
      </c>
      <c r="CV19" s="15">
        <f t="shared" si="8"/>
        <v>42.39</v>
      </c>
      <c r="CW19" s="41">
        <f t="shared" si="9"/>
        <v>78.25</v>
      </c>
      <c r="CX19" s="41">
        <f t="shared" si="10"/>
        <v>21.75</v>
      </c>
      <c r="CY19" s="15">
        <f t="shared" si="11"/>
        <v>74.040000000000006</v>
      </c>
      <c r="CZ19" s="15">
        <f t="shared" si="12"/>
        <v>25.96</v>
      </c>
      <c r="DA19" s="37">
        <f t="shared" si="19"/>
        <v>330</v>
      </c>
      <c r="DB19" s="32"/>
      <c r="DC19" s="33">
        <f t="shared" si="20"/>
        <v>910.30399999999997</v>
      </c>
      <c r="DD19" s="33">
        <f t="shared" si="21"/>
        <v>1410.048</v>
      </c>
      <c r="DE19" s="33">
        <v>130</v>
      </c>
      <c r="DF19" s="33">
        <v>314</v>
      </c>
      <c r="DG19" s="33">
        <v>28</v>
      </c>
      <c r="DH19" s="33">
        <v>26</v>
      </c>
      <c r="DI19" s="35">
        <v>1</v>
      </c>
      <c r="DJ19" s="35">
        <v>1.5</v>
      </c>
      <c r="DK19" s="36">
        <v>1</v>
      </c>
      <c r="DL19" s="36">
        <f>DG19*DK19*LN((DJ19*DH19*DC19)/(DI19*DG19*DD19)+1)</f>
        <v>17.96020329335472</v>
      </c>
      <c r="DM19" s="36">
        <f t="shared" si="13"/>
        <v>1.796020329335472</v>
      </c>
      <c r="DN19" s="36">
        <f t="shared" si="2"/>
        <v>12.748653859045238</v>
      </c>
      <c r="DO19" s="36">
        <f t="shared" ref="DO19" si="45">DN19/10</f>
        <v>1.2748653859045238</v>
      </c>
      <c r="DS19" t="s">
        <v>372</v>
      </c>
      <c r="EA19" t="s">
        <v>372</v>
      </c>
      <c r="EI19" t="s">
        <v>372</v>
      </c>
      <c r="ER19" t="s">
        <v>372</v>
      </c>
      <c r="EZ19" t="s">
        <v>372</v>
      </c>
      <c r="FH19" t="s">
        <v>372</v>
      </c>
      <c r="FT19" t="s">
        <v>745</v>
      </c>
      <c r="FU19">
        <v>72.820099999999996</v>
      </c>
      <c r="FV19">
        <v>0.40079999999999999</v>
      </c>
      <c r="FW19">
        <v>0.217</v>
      </c>
      <c r="FX19">
        <v>2167.3470000000002</v>
      </c>
      <c r="FY19">
        <v>70.23</v>
      </c>
      <c r="GB19" t="s">
        <v>745</v>
      </c>
      <c r="GC19">
        <v>72.820099999999996</v>
      </c>
      <c r="GD19">
        <v>0.40079999999999999</v>
      </c>
      <c r="GE19">
        <v>0.217</v>
      </c>
      <c r="GF19">
        <v>2167.3470000000002</v>
      </c>
      <c r="GG19">
        <v>70.23</v>
      </c>
      <c r="GI19">
        <f t="shared" si="33"/>
        <v>36</v>
      </c>
      <c r="GJ19" s="37">
        <f t="shared" si="30"/>
        <v>180</v>
      </c>
      <c r="GK19" s="32"/>
      <c r="GL19" s="33">
        <f t="shared" si="24"/>
        <v>5.0000000000000001E-3</v>
      </c>
      <c r="GM19" s="33">
        <f t="shared" si="25"/>
        <v>3466.2629999999999</v>
      </c>
      <c r="GN19" s="33">
        <v>44</v>
      </c>
      <c r="GO19" s="33">
        <v>764</v>
      </c>
      <c r="GP19" s="33">
        <v>28</v>
      </c>
      <c r="GQ19" s="33">
        <v>26</v>
      </c>
      <c r="GR19" s="35">
        <v>1</v>
      </c>
      <c r="GS19" s="35">
        <v>1.5</v>
      </c>
      <c r="GT19" s="36">
        <v>1</v>
      </c>
      <c r="GU19" s="36">
        <f>GP19*GT19*LN((GS19*GQ19*GL19)/(GR19*GP19*GM19)+1)</f>
        <v>5.6256494130361335E-5</v>
      </c>
      <c r="GV19" s="49">
        <f t="shared" ref="GV19" si="46">GU19/10</f>
        <v>5.6256494130361331E-6</v>
      </c>
      <c r="GW19" s="36">
        <f t="shared" si="27"/>
        <v>2.1605320116640887</v>
      </c>
      <c r="GX19" s="49">
        <f t="shared" si="28"/>
        <v>0.21605320116640886</v>
      </c>
      <c r="HB19" t="s">
        <v>7</v>
      </c>
      <c r="HC19">
        <v>12</v>
      </c>
      <c r="HD19">
        <v>330</v>
      </c>
      <c r="HE19" s="45">
        <v>19.59</v>
      </c>
      <c r="HF19" s="51">
        <v>35.75</v>
      </c>
      <c r="HG19" s="51">
        <v>21.08</v>
      </c>
      <c r="HH19" s="45">
        <v>23.58</v>
      </c>
      <c r="HJ19" s="45">
        <v>148.69499999999999</v>
      </c>
      <c r="HK19" s="51">
        <v>271.31099999999998</v>
      </c>
      <c r="HL19" s="51">
        <v>159.99700000000001</v>
      </c>
      <c r="HM19" s="45">
        <v>178.971</v>
      </c>
      <c r="HO19">
        <f t="shared" si="15"/>
        <v>43.17</v>
      </c>
      <c r="HP19">
        <f t="shared" si="16"/>
        <v>56.83</v>
      </c>
      <c r="HR19" t="s">
        <v>7</v>
      </c>
      <c r="HS19">
        <v>12</v>
      </c>
      <c r="HT19">
        <v>330</v>
      </c>
      <c r="HU19">
        <v>15.25</v>
      </c>
      <c r="HV19">
        <v>41.23</v>
      </c>
      <c r="HW19">
        <v>43.52</v>
      </c>
      <c r="HY19">
        <v>1650.56</v>
      </c>
      <c r="HZ19">
        <v>4464.1400000000003</v>
      </c>
      <c r="IA19">
        <v>4711.92</v>
      </c>
      <c r="IC19">
        <f t="shared" si="17"/>
        <v>56.48</v>
      </c>
      <c r="ID19">
        <f t="shared" si="18"/>
        <v>43.52</v>
      </c>
    </row>
    <row r="20" spans="1:238" x14ac:dyDescent="0.25">
      <c r="A20" s="15"/>
      <c r="B20" s="16" t="s">
        <v>262</v>
      </c>
      <c r="C20" s="17">
        <v>1021.6898</v>
      </c>
      <c r="D20" s="17">
        <v>1.0470999999999999</v>
      </c>
      <c r="E20" s="17">
        <v>5.5890000000000004</v>
      </c>
      <c r="F20" s="17">
        <v>1235.489</v>
      </c>
      <c r="G20" s="17">
        <v>35.299999999999997</v>
      </c>
      <c r="I20" s="9" t="s">
        <v>262</v>
      </c>
      <c r="J20" s="9" t="s">
        <v>368</v>
      </c>
      <c r="K20" s="9"/>
      <c r="L20" s="9"/>
      <c r="M20" s="9"/>
      <c r="N20" s="9"/>
      <c r="O20" s="9"/>
      <c r="Q20" s="18" t="s">
        <v>7</v>
      </c>
      <c r="R20" s="19">
        <v>13</v>
      </c>
      <c r="S20" s="19">
        <v>360</v>
      </c>
      <c r="T20" s="20">
        <v>15.12</v>
      </c>
      <c r="U20" s="20">
        <v>45.2</v>
      </c>
      <c r="V20" s="20">
        <v>39.68</v>
      </c>
      <c r="W20" s="20"/>
      <c r="X20" s="20">
        <v>1700.88</v>
      </c>
      <c r="Y20" s="20">
        <v>5084.2299999999996</v>
      </c>
      <c r="Z20" s="20">
        <v>4462.54</v>
      </c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S20" s="4">
        <v>90</v>
      </c>
      <c r="AT20" s="5" t="s">
        <v>442</v>
      </c>
      <c r="AU20" s="7">
        <v>986.4</v>
      </c>
      <c r="AV20" s="7">
        <v>4.2625999999999999</v>
      </c>
      <c r="AW20" s="7">
        <v>0.78</v>
      </c>
      <c r="AX20" s="7">
        <v>1404.6510000000001</v>
      </c>
      <c r="AY20" s="7">
        <v>11.94</v>
      </c>
      <c r="BA20" s="4">
        <v>14</v>
      </c>
      <c r="BB20" s="4">
        <v>390</v>
      </c>
      <c r="BC20" s="39">
        <f t="shared" si="3"/>
        <v>73</v>
      </c>
      <c r="BD20">
        <f>BD19+$BD$8</f>
        <v>505</v>
      </c>
      <c r="BE20">
        <f>INDEX(I:I,BD20,1)</f>
        <v>390</v>
      </c>
      <c r="BF20" s="7">
        <f>INDEX(K:K,BD20,1)/10000</f>
        <v>1046.9629</v>
      </c>
      <c r="BG20" s="7">
        <f>INDEX(K:K,BD20+1,1)/10000</f>
        <v>1044.7994000000001</v>
      </c>
      <c r="BH20" s="7">
        <f>INDEX(C:C,$BC$7+$BA$7+BA19*$BA$8,1)</f>
        <v>1023.94</v>
      </c>
      <c r="BI20" s="7">
        <f>INDEX(C:C,10+BA19*$BA$8,1)</f>
        <v>1022</v>
      </c>
      <c r="BJ20" s="7">
        <f>INDEX(AU:AU,BC20,1)</f>
        <v>992.04399999999998</v>
      </c>
      <c r="BK20" s="7">
        <f>INDEX(AU:AU,BC20-3,1)</f>
        <v>986.4</v>
      </c>
      <c r="BL20" s="7">
        <f t="shared" si="0"/>
        <v>2010.3400000000001</v>
      </c>
      <c r="BM20" s="7">
        <f t="shared" si="1"/>
        <v>2014.0439999999999</v>
      </c>
      <c r="BN20" s="7"/>
      <c r="BO20" s="7">
        <v>180</v>
      </c>
      <c r="BP20" s="7" t="s">
        <v>6</v>
      </c>
      <c r="BQ20" s="7">
        <v>1046.8035</v>
      </c>
      <c r="BR20" s="7">
        <v>2.3309000000000002</v>
      </c>
      <c r="BS20" s="7">
        <v>5.5890000000000004</v>
      </c>
      <c r="BT20" s="7">
        <v>1018.946</v>
      </c>
      <c r="BU20" s="7">
        <v>65.84</v>
      </c>
      <c r="BV20" s="7">
        <v>180</v>
      </c>
      <c r="BW20" s="7" t="s">
        <v>6</v>
      </c>
      <c r="BX20" s="7">
        <v>1046.8035</v>
      </c>
      <c r="BY20" s="7">
        <v>2.3309000000000002</v>
      </c>
      <c r="BZ20" s="7">
        <v>5.5890000000000004</v>
      </c>
      <c r="CA20" s="7">
        <v>1018.946</v>
      </c>
      <c r="CB20" s="7">
        <v>60.45</v>
      </c>
      <c r="CC20" s="7">
        <v>180</v>
      </c>
      <c r="CD20" s="7" t="s">
        <v>263</v>
      </c>
      <c r="CE20" s="7">
        <v>1023.7776</v>
      </c>
      <c r="CF20" s="7">
        <v>1.869</v>
      </c>
      <c r="CG20" s="7">
        <v>5.5890000000000004</v>
      </c>
      <c r="CH20" s="7">
        <v>1935.62</v>
      </c>
      <c r="CI20" s="7">
        <v>60.93</v>
      </c>
      <c r="CJ20" s="4">
        <v>180</v>
      </c>
      <c r="CK20" s="7" t="s">
        <v>263</v>
      </c>
      <c r="CL20" s="7">
        <v>1023.7776</v>
      </c>
      <c r="CM20" s="7">
        <v>1.869</v>
      </c>
      <c r="CN20" s="7">
        <v>5.5890000000000004</v>
      </c>
      <c r="CO20" s="7">
        <v>1935.62</v>
      </c>
      <c r="CP20" s="7">
        <v>52.68</v>
      </c>
      <c r="CQ20" s="7">
        <f t="shared" si="4"/>
        <v>32</v>
      </c>
      <c r="CR20" s="4">
        <f>INDEX(CJ:CJ,CQ20,1)</f>
        <v>360</v>
      </c>
      <c r="CS20" s="41">
        <f t="shared" si="5"/>
        <v>52.5</v>
      </c>
      <c r="CT20" s="41">
        <f t="shared" si="6"/>
        <v>47.5</v>
      </c>
      <c r="CU20" s="15">
        <f t="shared" si="7"/>
        <v>60.77</v>
      </c>
      <c r="CV20" s="15">
        <f t="shared" si="8"/>
        <v>39.229999999999997</v>
      </c>
      <c r="CW20" s="41">
        <f t="shared" si="9"/>
        <v>73.94</v>
      </c>
      <c r="CX20" s="41">
        <f t="shared" si="10"/>
        <v>26.06</v>
      </c>
      <c r="CY20" s="15">
        <f t="shared" si="11"/>
        <v>69.22</v>
      </c>
      <c r="CZ20" s="15">
        <f t="shared" si="12"/>
        <v>30.78</v>
      </c>
      <c r="DA20" s="37">
        <f t="shared" si="19"/>
        <v>360</v>
      </c>
      <c r="DB20" s="32"/>
      <c r="DC20" s="33">
        <f t="shared" si="20"/>
        <v>861.27</v>
      </c>
      <c r="DD20" s="33">
        <f t="shared" si="21"/>
        <v>1472.37</v>
      </c>
      <c r="DE20" s="33">
        <v>128</v>
      </c>
      <c r="DF20" s="33">
        <v>330</v>
      </c>
      <c r="DG20" s="33">
        <v>28</v>
      </c>
      <c r="DH20" s="33">
        <v>26</v>
      </c>
      <c r="DI20" s="35">
        <v>1</v>
      </c>
      <c r="DJ20" s="35">
        <v>1.5</v>
      </c>
      <c r="DK20" s="36">
        <v>1</v>
      </c>
      <c r="DL20" s="36">
        <f>DG20*DK20*LN((DJ20*DH20*DC20)/(DI20*DG20*DD20)+1)</f>
        <v>16.686668263511333</v>
      </c>
      <c r="DM20" s="36">
        <f t="shared" si="13"/>
        <v>1.6686668263511333</v>
      </c>
      <c r="DN20" s="36">
        <f t="shared" si="2"/>
        <v>12.094629811878354</v>
      </c>
      <c r="DO20" s="36">
        <f t="shared" ref="DO20" si="47">DN20/10</f>
        <v>1.2094629811878355</v>
      </c>
      <c r="FT20" t="s">
        <v>744</v>
      </c>
      <c r="FU20">
        <v>73.227500000000006</v>
      </c>
      <c r="FV20">
        <v>0.34</v>
      </c>
      <c r="FW20">
        <v>0.217</v>
      </c>
      <c r="FX20">
        <v>776.57399999999996</v>
      </c>
      <c r="FY20">
        <v>25.16</v>
      </c>
      <c r="GB20" t="s">
        <v>744</v>
      </c>
      <c r="GC20">
        <v>73.227500000000006</v>
      </c>
      <c r="GD20">
        <v>0.34</v>
      </c>
      <c r="GE20">
        <v>0.217</v>
      </c>
      <c r="GF20">
        <v>776.57399999999996</v>
      </c>
      <c r="GG20">
        <v>25.16</v>
      </c>
      <c r="GI20">
        <f t="shared" si="33"/>
        <v>39</v>
      </c>
      <c r="GJ20" s="37">
        <f t="shared" si="30"/>
        <v>200</v>
      </c>
      <c r="GK20" s="32"/>
      <c r="GL20" s="33">
        <f t="shared" si="24"/>
        <v>5.0000000000000001E-3</v>
      </c>
      <c r="GM20" s="33">
        <f t="shared" si="25"/>
        <v>3462.192</v>
      </c>
      <c r="GN20" s="33">
        <v>40</v>
      </c>
      <c r="GO20" s="33">
        <v>773</v>
      </c>
      <c r="GP20" s="33">
        <v>28</v>
      </c>
      <c r="GQ20" s="33">
        <v>26</v>
      </c>
      <c r="GR20" s="35">
        <v>1</v>
      </c>
      <c r="GS20" s="35">
        <v>1.5</v>
      </c>
      <c r="GT20" s="36">
        <v>1</v>
      </c>
      <c r="GU20" s="36">
        <f>GP20*GT20*LN((GS20*GQ20*GL20)/(GR20*GP20*GM20)+1)</f>
        <v>5.6322642958354899E-5</v>
      </c>
      <c r="GV20" s="49">
        <f t="shared" ref="GV20" si="48">GU20/10</f>
        <v>5.6322642958354896E-6</v>
      </c>
      <c r="GW20" s="36">
        <f t="shared" si="27"/>
        <v>1.9486991390532129</v>
      </c>
      <c r="GX20" s="49">
        <f t="shared" si="28"/>
        <v>0.1948699139053213</v>
      </c>
      <c r="HB20" t="s">
        <v>7</v>
      </c>
      <c r="HC20">
        <v>13</v>
      </c>
      <c r="HD20">
        <v>360</v>
      </c>
      <c r="HE20" s="45">
        <v>22.63</v>
      </c>
      <c r="HF20" s="51">
        <v>36.72</v>
      </c>
      <c r="HG20" s="51">
        <v>23.2</v>
      </c>
      <c r="HH20" s="45">
        <v>17.45</v>
      </c>
      <c r="HJ20" s="45">
        <v>168.602</v>
      </c>
      <c r="HK20" s="51">
        <v>273.64499999999998</v>
      </c>
      <c r="HL20" s="51">
        <v>172.88800000000001</v>
      </c>
      <c r="HM20" s="45">
        <v>130.017</v>
      </c>
      <c r="HO20">
        <f t="shared" si="15"/>
        <v>40.08</v>
      </c>
      <c r="HP20">
        <f t="shared" si="16"/>
        <v>59.92</v>
      </c>
      <c r="HR20" t="s">
        <v>7</v>
      </c>
      <c r="HS20">
        <v>13</v>
      </c>
      <c r="HT20">
        <v>360</v>
      </c>
      <c r="HU20">
        <v>14.76</v>
      </c>
      <c r="HV20">
        <v>44.18</v>
      </c>
      <c r="HW20">
        <v>41.06</v>
      </c>
      <c r="HY20">
        <v>1605.28</v>
      </c>
      <c r="HZ20">
        <v>4806.07</v>
      </c>
      <c r="IA20">
        <v>4466.82</v>
      </c>
      <c r="IC20">
        <f t="shared" si="17"/>
        <v>58.94</v>
      </c>
      <c r="ID20">
        <f t="shared" si="18"/>
        <v>41.06</v>
      </c>
    </row>
    <row r="21" spans="1:238" x14ac:dyDescent="0.25">
      <c r="A21" s="16" t="s">
        <v>29</v>
      </c>
      <c r="B21" s="16" t="s">
        <v>263</v>
      </c>
      <c r="C21" s="17">
        <v>1023.7776</v>
      </c>
      <c r="D21" s="17">
        <v>1.869</v>
      </c>
      <c r="E21" s="17">
        <v>5.5890000000000004</v>
      </c>
      <c r="F21" s="17">
        <v>1935.6179999999999</v>
      </c>
      <c r="G21" s="17">
        <v>60.93</v>
      </c>
      <c r="I21" s="9"/>
      <c r="J21" s="9" t="s">
        <v>372</v>
      </c>
      <c r="K21" s="9"/>
      <c r="L21" s="9"/>
      <c r="M21" s="9"/>
      <c r="N21" s="9"/>
      <c r="O21" s="9"/>
      <c r="Q21" s="18" t="s">
        <v>7</v>
      </c>
      <c r="R21" s="19">
        <v>14</v>
      </c>
      <c r="S21" s="19">
        <v>390</v>
      </c>
      <c r="T21" s="20">
        <v>16.7</v>
      </c>
      <c r="U21" s="20">
        <v>45.25</v>
      </c>
      <c r="V21" s="20">
        <v>38.049999999999997</v>
      </c>
      <c r="W21" s="20"/>
      <c r="X21" s="20">
        <v>1895.66</v>
      </c>
      <c r="Y21" s="20">
        <v>5137.43</v>
      </c>
      <c r="Z21" s="20">
        <v>4319.99</v>
      </c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S21" s="4">
        <v>90</v>
      </c>
      <c r="AT21" s="5" t="s">
        <v>427</v>
      </c>
      <c r="AU21" s="7">
        <v>987.9</v>
      </c>
      <c r="AV21" s="7">
        <v>12.258900000000001</v>
      </c>
      <c r="AW21" s="7">
        <v>0.78</v>
      </c>
      <c r="AX21" s="7">
        <v>37.07</v>
      </c>
      <c r="AY21" s="7">
        <v>0.31</v>
      </c>
      <c r="BA21" s="4">
        <v>15</v>
      </c>
      <c r="BB21" s="4">
        <v>420</v>
      </c>
      <c r="BC21" s="39">
        <f t="shared" si="3"/>
        <v>78</v>
      </c>
      <c r="BD21">
        <f>BD20+$BD$8</f>
        <v>543</v>
      </c>
      <c r="BE21">
        <f>INDEX(I:I,BD21,1)</f>
        <v>420</v>
      </c>
      <c r="BF21" s="7">
        <f>INDEX(K:K,BD21,1)/10000</f>
        <v>1046.9549999999999</v>
      </c>
      <c r="BG21" s="7">
        <f>INDEX(K:K,BD21+1,1)/10000</f>
        <v>1044.82</v>
      </c>
      <c r="BH21" s="7">
        <f>INDEX(C:C,$BC$7+$BA$7+BA20*$BA$8,1)</f>
        <v>1023.9396</v>
      </c>
      <c r="BI21" s="7">
        <f>INDEX(C:C,10+BA20*$BA$8,1)</f>
        <v>1021.9908</v>
      </c>
      <c r="BJ21" s="7">
        <f>INDEX(AU:AU,BC21,1)</f>
        <v>992.24400000000003</v>
      </c>
      <c r="BK21" s="7">
        <f>INDEX(AU:AU,BC21-3,1)</f>
        <v>986.4</v>
      </c>
      <c r="BL21" s="7">
        <f t="shared" si="0"/>
        <v>2010.3396</v>
      </c>
      <c r="BM21" s="7">
        <f t="shared" si="1"/>
        <v>2014.2348000000002</v>
      </c>
      <c r="BN21" s="7"/>
      <c r="BO21" s="7"/>
      <c r="BP21" s="7" t="s">
        <v>864</v>
      </c>
      <c r="BQ21" s="7">
        <v>1044.7005999999999</v>
      </c>
      <c r="BR21" s="7">
        <v>1.4992000000000001</v>
      </c>
      <c r="BS21" s="7">
        <v>7.05</v>
      </c>
      <c r="BT21" s="7">
        <v>666.74199999999996</v>
      </c>
      <c r="BU21" s="7">
        <v>34.159999999999997</v>
      </c>
      <c r="BV21" s="7"/>
      <c r="BW21" s="7" t="s">
        <v>864</v>
      </c>
      <c r="BX21" s="7">
        <v>1044.7005999999999</v>
      </c>
      <c r="BY21" s="7">
        <v>1.4992000000000001</v>
      </c>
      <c r="BZ21" s="7">
        <v>5.5890000000000004</v>
      </c>
      <c r="CA21" s="7">
        <v>666.74199999999996</v>
      </c>
      <c r="CB21" s="7">
        <v>39.549999999999997</v>
      </c>
      <c r="CC21" s="7"/>
      <c r="CD21" s="7" t="s">
        <v>262</v>
      </c>
      <c r="CE21" s="7">
        <v>1021.7833000000001</v>
      </c>
      <c r="CF21" s="7">
        <v>1.0660000000000001</v>
      </c>
      <c r="CG21" s="7">
        <v>5.5890000000000004</v>
      </c>
      <c r="CH21" s="7">
        <v>1241.0129999999999</v>
      </c>
      <c r="CI21" s="7">
        <v>39.07</v>
      </c>
      <c r="CJ21" s="7"/>
      <c r="CK21" s="7" t="s">
        <v>262</v>
      </c>
      <c r="CL21" s="7">
        <v>1021.7833000000001</v>
      </c>
      <c r="CM21" s="7">
        <v>1.0660000000000001</v>
      </c>
      <c r="CN21" s="7">
        <v>3.9889999999999999</v>
      </c>
      <c r="CO21" s="7">
        <v>1241.0129999999999</v>
      </c>
      <c r="CP21" s="7">
        <v>47.32</v>
      </c>
      <c r="CQ21" s="7">
        <f t="shared" si="4"/>
        <v>34</v>
      </c>
      <c r="CR21" s="4">
        <f>INDEX(CJ:CJ,CQ21,1)</f>
        <v>390</v>
      </c>
      <c r="CS21" s="41">
        <f t="shared" si="5"/>
        <v>58.99</v>
      </c>
      <c r="CT21" s="41">
        <f t="shared" si="6"/>
        <v>41.01</v>
      </c>
      <c r="CU21" s="15">
        <f t="shared" si="7"/>
        <v>66.83</v>
      </c>
      <c r="CV21" s="15">
        <f t="shared" si="8"/>
        <v>33.17</v>
      </c>
      <c r="CW21" s="41">
        <f t="shared" si="9"/>
        <v>79.650000000000006</v>
      </c>
      <c r="CX21" s="41">
        <f t="shared" si="10"/>
        <v>20.350000000000001</v>
      </c>
      <c r="CY21" s="15">
        <f t="shared" si="11"/>
        <v>75.63</v>
      </c>
      <c r="CZ21" s="15">
        <f t="shared" si="12"/>
        <v>24.37</v>
      </c>
      <c r="DA21" s="37">
        <f t="shared" si="19"/>
        <v>390</v>
      </c>
      <c r="DB21" s="32"/>
      <c r="DC21" s="33">
        <f t="shared" si="20"/>
        <v>833.75900000000001</v>
      </c>
      <c r="DD21" s="33">
        <f t="shared" si="21"/>
        <v>1526.1799999999998</v>
      </c>
      <c r="DE21" s="33">
        <v>116</v>
      </c>
      <c r="DF21" s="33">
        <v>320</v>
      </c>
      <c r="DG21" s="33">
        <v>28</v>
      </c>
      <c r="DH21" s="33">
        <v>26</v>
      </c>
      <c r="DI21" s="35">
        <v>1</v>
      </c>
      <c r="DJ21" s="35">
        <v>1.5</v>
      </c>
      <c r="DK21" s="36">
        <v>1</v>
      </c>
      <c r="DL21" s="36">
        <f>DG21*DK21*LN((DJ21*DH21*DC21)/(DI21*DG21*DD21)+1)</f>
        <v>15.84348475732836</v>
      </c>
      <c r="DM21" s="36">
        <f t="shared" si="13"/>
        <v>1.5843484757328361</v>
      </c>
      <c r="DN21" s="36">
        <f t="shared" si="2"/>
        <v>11.444539970779307</v>
      </c>
      <c r="DO21" s="36">
        <f t="shared" ref="DO21" si="49">DN21/10</f>
        <v>1.1444539970779306</v>
      </c>
      <c r="FS21">
        <v>80</v>
      </c>
      <c r="FT21" t="s">
        <v>746</v>
      </c>
      <c r="FU21">
        <v>75.757800000000003</v>
      </c>
      <c r="FV21">
        <v>1.1052</v>
      </c>
      <c r="FW21">
        <v>0.193</v>
      </c>
      <c r="FX21">
        <v>76.201999999999998</v>
      </c>
      <c r="FY21">
        <v>2.59</v>
      </c>
      <c r="GA21">
        <v>80</v>
      </c>
      <c r="GB21" t="s">
        <v>746</v>
      </c>
      <c r="GC21">
        <v>75.757800000000003</v>
      </c>
      <c r="GD21">
        <v>1.1052</v>
      </c>
      <c r="GE21">
        <v>0.193</v>
      </c>
      <c r="GF21">
        <v>76.201999999999998</v>
      </c>
      <c r="GG21">
        <v>2.59</v>
      </c>
      <c r="HB21" t="s">
        <v>7</v>
      </c>
      <c r="HC21">
        <v>14</v>
      </c>
      <c r="HD21">
        <v>390</v>
      </c>
      <c r="HE21" s="45">
        <v>21.12</v>
      </c>
      <c r="HF21" s="51">
        <v>48.6</v>
      </c>
      <c r="HG21" s="51">
        <v>30.28</v>
      </c>
      <c r="HH21" s="45">
        <v>0</v>
      </c>
      <c r="HJ21" s="45">
        <v>125.995</v>
      </c>
      <c r="HK21" s="51">
        <v>289.90100000000001</v>
      </c>
      <c r="HL21" s="51">
        <v>180.62700000000001</v>
      </c>
      <c r="HM21" s="45">
        <v>0</v>
      </c>
      <c r="HO21">
        <f t="shared" si="15"/>
        <v>21.12</v>
      </c>
      <c r="HP21">
        <f t="shared" si="16"/>
        <v>78.88</v>
      </c>
      <c r="HR21" t="s">
        <v>7</v>
      </c>
      <c r="HS21">
        <v>14</v>
      </c>
      <c r="HT21">
        <v>390</v>
      </c>
      <c r="HU21">
        <v>16.489999999999998</v>
      </c>
      <c r="HV21">
        <v>44.03</v>
      </c>
      <c r="HW21">
        <v>39.479999999999997</v>
      </c>
      <c r="HY21">
        <v>1804.42</v>
      </c>
      <c r="HZ21">
        <v>4817.09</v>
      </c>
      <c r="IA21">
        <v>4319.4399999999996</v>
      </c>
      <c r="IC21">
        <f t="shared" si="17"/>
        <v>60.519999999999996</v>
      </c>
      <c r="ID21">
        <f t="shared" si="18"/>
        <v>39.479999999999997</v>
      </c>
    </row>
    <row r="22" spans="1:238" x14ac:dyDescent="0.25">
      <c r="A22" s="15"/>
      <c r="B22" s="16" t="s">
        <v>262</v>
      </c>
      <c r="C22" s="17">
        <v>1021.7833000000001</v>
      </c>
      <c r="D22" s="17">
        <v>1.0660000000000001</v>
      </c>
      <c r="E22" s="17">
        <v>5.5890000000000004</v>
      </c>
      <c r="F22" s="17">
        <v>1241.0160000000001</v>
      </c>
      <c r="G22" s="17">
        <v>39.07</v>
      </c>
      <c r="I22" s="9"/>
      <c r="J22" s="9"/>
      <c r="K22" s="9"/>
      <c r="L22" s="9"/>
      <c r="M22" s="9"/>
      <c r="N22" s="9"/>
      <c r="O22" s="9"/>
      <c r="Q22" s="18" t="s">
        <v>7</v>
      </c>
      <c r="R22" s="19">
        <v>15</v>
      </c>
      <c r="S22" s="19">
        <v>420</v>
      </c>
      <c r="T22" s="20">
        <v>14.16</v>
      </c>
      <c r="U22" s="20">
        <v>47.22</v>
      </c>
      <c r="V22" s="20">
        <v>38.61</v>
      </c>
      <c r="W22" s="20"/>
      <c r="X22" s="20">
        <v>1637.65</v>
      </c>
      <c r="Y22" s="20">
        <v>5459.67</v>
      </c>
      <c r="Z22" s="20">
        <v>4464.1400000000003</v>
      </c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S22" s="4">
        <v>90</v>
      </c>
      <c r="AT22" s="5" t="s">
        <v>429</v>
      </c>
      <c r="AU22" s="7">
        <v>988.5</v>
      </c>
      <c r="AV22" s="7">
        <v>11.265000000000001</v>
      </c>
      <c r="AW22" s="7">
        <v>0.78</v>
      </c>
      <c r="AX22" s="7">
        <v>1456.989</v>
      </c>
      <c r="AY22" s="7">
        <v>12.38</v>
      </c>
      <c r="BA22" s="4">
        <v>16</v>
      </c>
      <c r="BB22" s="4">
        <v>450</v>
      </c>
      <c r="BC22" s="39">
        <f t="shared" si="3"/>
        <v>83</v>
      </c>
      <c r="BD22">
        <f>BD21+$BD$8</f>
        <v>581</v>
      </c>
      <c r="BE22">
        <f>INDEX(I:I,BD22,1)</f>
        <v>450</v>
      </c>
      <c r="BF22" s="7">
        <f>INDEX(K:K,BD22,1)/10000</f>
        <v>1046.7715000000001</v>
      </c>
      <c r="BG22" s="7">
        <f>INDEX(K:K,BD22+1,1)/10000</f>
        <v>1044.22</v>
      </c>
      <c r="BH22" s="7">
        <f>INDEX(C:C,$BC$7+$BA$7+BA21*$BA$8,1)</f>
        <v>1023.8092</v>
      </c>
      <c r="BI22" s="7">
        <f>INDEX(C:C,10+BA21*$BA$8,1)</f>
        <v>1021.8662</v>
      </c>
      <c r="BJ22" s="7">
        <f>INDEX(AU:AU,BC22,1)</f>
        <v>992.04399999999998</v>
      </c>
      <c r="BK22" s="7">
        <f>INDEX(AU:AU,BC22-3,1)</f>
        <v>986.4</v>
      </c>
      <c r="BL22" s="7">
        <f t="shared" si="0"/>
        <v>2010.2092</v>
      </c>
      <c r="BM22" s="7">
        <f t="shared" si="1"/>
        <v>2013.9102</v>
      </c>
      <c r="BN22" s="7"/>
      <c r="BO22" s="7">
        <v>210</v>
      </c>
      <c r="BP22" s="7" t="s">
        <v>6</v>
      </c>
      <c r="BQ22" s="7">
        <v>1046.8967</v>
      </c>
      <c r="BR22" s="7">
        <v>2.0345</v>
      </c>
      <c r="BS22" s="7">
        <v>5.5890000000000004</v>
      </c>
      <c r="BT22" s="7">
        <v>877.39400000000001</v>
      </c>
      <c r="BU22" s="7">
        <v>63.18</v>
      </c>
      <c r="BV22" s="7">
        <v>210</v>
      </c>
      <c r="BW22" s="7" t="s">
        <v>6</v>
      </c>
      <c r="BX22" s="7">
        <v>1046.8967</v>
      </c>
      <c r="BY22" s="7">
        <v>2.0345</v>
      </c>
      <c r="BZ22" s="7">
        <v>5.5890000000000004</v>
      </c>
      <c r="CA22" s="7">
        <v>877.39400000000001</v>
      </c>
      <c r="CB22" s="7">
        <v>57.63</v>
      </c>
      <c r="CC22" s="7">
        <v>210</v>
      </c>
      <c r="CD22" s="7" t="s">
        <v>263</v>
      </c>
      <c r="CE22" s="7">
        <v>1023.8197</v>
      </c>
      <c r="CF22" s="7">
        <v>2.1539000000000001</v>
      </c>
      <c r="CG22" s="7">
        <v>5.5890000000000004</v>
      </c>
      <c r="CH22" s="7">
        <v>1934.2470000000001</v>
      </c>
      <c r="CI22" s="7">
        <v>63.13</v>
      </c>
      <c r="CJ22" s="4">
        <v>210</v>
      </c>
      <c r="CK22" s="7" t="s">
        <v>263</v>
      </c>
      <c r="CL22" s="7">
        <v>1023.8197</v>
      </c>
      <c r="CM22" s="7">
        <v>2.1539000000000001</v>
      </c>
      <c r="CN22" s="7">
        <v>5.5890000000000004</v>
      </c>
      <c r="CO22" s="7">
        <v>1934.2470000000001</v>
      </c>
      <c r="CP22" s="7">
        <v>55</v>
      </c>
      <c r="CQ22" s="7">
        <f t="shared" si="4"/>
        <v>36</v>
      </c>
      <c r="CR22" s="4">
        <f>INDEX(CJ:CJ,CQ22,1)</f>
        <v>420</v>
      </c>
      <c r="CS22" s="41">
        <f t="shared" si="5"/>
        <v>50.79</v>
      </c>
      <c r="CT22" s="41">
        <f t="shared" si="6"/>
        <v>49.21</v>
      </c>
      <c r="CU22" s="15">
        <f t="shared" si="7"/>
        <v>59.12</v>
      </c>
      <c r="CV22" s="15">
        <f t="shared" si="8"/>
        <v>40.880000000000003</v>
      </c>
      <c r="CW22" s="41">
        <f t="shared" si="9"/>
        <v>86.73</v>
      </c>
      <c r="CX22" s="41">
        <f t="shared" si="10"/>
        <v>13.27</v>
      </c>
      <c r="CY22" s="15">
        <f t="shared" si="11"/>
        <v>83.82</v>
      </c>
      <c r="CZ22" s="15">
        <f t="shared" si="12"/>
        <v>16.18</v>
      </c>
      <c r="DA22" s="37">
        <f t="shared" si="19"/>
        <v>420</v>
      </c>
      <c r="DB22" s="32"/>
      <c r="DC22" s="33">
        <f t="shared" si="20"/>
        <v>861.57899999999995</v>
      </c>
      <c r="DD22" s="33">
        <f t="shared" si="21"/>
        <v>1540.1179999999999</v>
      </c>
      <c r="DE22" s="33">
        <v>122</v>
      </c>
      <c r="DF22" s="33">
        <v>324</v>
      </c>
      <c r="DG22" s="33">
        <v>28</v>
      </c>
      <c r="DH22" s="33">
        <v>26</v>
      </c>
      <c r="DI22" s="35">
        <v>1</v>
      </c>
      <c r="DJ22" s="35">
        <v>1.5</v>
      </c>
      <c r="DK22" s="36">
        <v>1</v>
      </c>
      <c r="DL22" s="36">
        <f>DG22*DK22*LN((DJ22*DH22*DC22)/(DI22*DG22*DD22)+1)</f>
        <v>16.132551528888737</v>
      </c>
      <c r="DM22" s="36">
        <f t="shared" si="13"/>
        <v>1.6132551528888737</v>
      </c>
      <c r="DN22" s="36">
        <f t="shared" si="2"/>
        <v>11.806127163355576</v>
      </c>
      <c r="DO22" s="36">
        <f t="shared" ref="DO22" si="50">DN22/10</f>
        <v>1.1806127163355575</v>
      </c>
      <c r="DR22" t="s">
        <v>373</v>
      </c>
      <c r="DZ22" t="s">
        <v>373</v>
      </c>
      <c r="EH22" t="s">
        <v>373</v>
      </c>
      <c r="EQ22" t="s">
        <v>373</v>
      </c>
      <c r="EY22" t="s">
        <v>373</v>
      </c>
      <c r="FG22" t="s">
        <v>373</v>
      </c>
      <c r="FT22" t="s">
        <v>745</v>
      </c>
      <c r="FU22">
        <v>72.829599999999999</v>
      </c>
      <c r="FV22">
        <v>0.39879999999999999</v>
      </c>
      <c r="FW22">
        <v>0.217</v>
      </c>
      <c r="FX22">
        <v>2411.8679999999999</v>
      </c>
      <c r="FY22">
        <v>72.81</v>
      </c>
      <c r="GB22" t="s">
        <v>745</v>
      </c>
      <c r="GC22">
        <v>72.829599999999999</v>
      </c>
      <c r="GD22">
        <v>0.39879999999999999</v>
      </c>
      <c r="GE22">
        <v>0.217</v>
      </c>
      <c r="GF22">
        <v>2411.8679999999999</v>
      </c>
      <c r="GG22">
        <v>72.81</v>
      </c>
      <c r="HB22" t="s">
        <v>7</v>
      </c>
      <c r="HC22">
        <v>15</v>
      </c>
      <c r="HD22">
        <v>420</v>
      </c>
      <c r="HE22" s="45">
        <v>15.88</v>
      </c>
      <c r="HF22" s="51">
        <v>42.74</v>
      </c>
      <c r="HG22" s="51">
        <v>26.42</v>
      </c>
      <c r="HH22" s="45">
        <v>14.96</v>
      </c>
      <c r="HJ22" s="45">
        <v>100.505</v>
      </c>
      <c r="HK22" s="51">
        <v>270.49299999999999</v>
      </c>
      <c r="HL22" s="51">
        <v>167.215</v>
      </c>
      <c r="HM22" s="45">
        <v>94.698499999999996</v>
      </c>
      <c r="HO22">
        <f t="shared" si="15"/>
        <v>30.840000000000003</v>
      </c>
      <c r="HP22">
        <f t="shared" si="16"/>
        <v>69.16</v>
      </c>
      <c r="HR22" t="s">
        <v>7</v>
      </c>
      <c r="HS22">
        <v>15</v>
      </c>
      <c r="HT22">
        <v>420</v>
      </c>
      <c r="HU22">
        <v>13.93</v>
      </c>
      <c r="HV22">
        <v>46.04</v>
      </c>
      <c r="HW22">
        <v>40.020000000000003</v>
      </c>
      <c r="HY22">
        <v>1554.77</v>
      </c>
      <c r="HZ22">
        <v>5137.58</v>
      </c>
      <c r="IA22">
        <v>4465.91</v>
      </c>
      <c r="IC22">
        <f t="shared" si="17"/>
        <v>59.97</v>
      </c>
      <c r="ID22">
        <f t="shared" si="18"/>
        <v>40.020000000000003</v>
      </c>
    </row>
    <row r="23" spans="1:238" x14ac:dyDescent="0.25">
      <c r="A23" s="16" t="s">
        <v>31</v>
      </c>
      <c r="B23" s="16" t="s">
        <v>263</v>
      </c>
      <c r="C23" s="17">
        <v>1023.8196</v>
      </c>
      <c r="D23" s="17">
        <v>2.1541000000000001</v>
      </c>
      <c r="E23" s="17">
        <v>5.5890000000000004</v>
      </c>
      <c r="F23" s="17">
        <v>1934.47</v>
      </c>
      <c r="G23" s="17">
        <v>63.14</v>
      </c>
      <c r="I23" s="9"/>
      <c r="J23" s="9"/>
      <c r="K23" s="9"/>
      <c r="L23" s="9"/>
      <c r="M23" s="9"/>
      <c r="N23" s="9"/>
      <c r="O23" s="9"/>
      <c r="Q23" s="18" t="s">
        <v>7</v>
      </c>
      <c r="R23" s="19">
        <v>16</v>
      </c>
      <c r="S23" s="19">
        <v>450</v>
      </c>
      <c r="T23" s="20">
        <v>16.89</v>
      </c>
      <c r="U23" s="20">
        <v>45.01</v>
      </c>
      <c r="V23" s="20">
        <v>38.090000000000003</v>
      </c>
      <c r="W23" s="20"/>
      <c r="X23" s="20">
        <v>1865.87</v>
      </c>
      <c r="Y23" s="20">
        <v>4971.8900000000003</v>
      </c>
      <c r="Z23" s="20">
        <v>4207.58</v>
      </c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S23" s="4">
        <v>90</v>
      </c>
      <c r="AT23" s="5" t="s">
        <v>443</v>
      </c>
      <c r="AU23" s="7">
        <v>992.18359999999996</v>
      </c>
      <c r="AV23" s="7">
        <v>1.679</v>
      </c>
      <c r="AW23" s="7">
        <v>0.78</v>
      </c>
      <c r="AX23" s="7">
        <v>321.08199999999999</v>
      </c>
      <c r="AY23" s="7">
        <v>2.73</v>
      </c>
      <c r="BA23" s="4">
        <v>17</v>
      </c>
      <c r="BB23" s="4">
        <v>480</v>
      </c>
      <c r="BC23" s="39">
        <f t="shared" si="3"/>
        <v>88</v>
      </c>
      <c r="BD23">
        <f>BD22+$BD$8</f>
        <v>619</v>
      </c>
      <c r="BE23">
        <f>INDEX(I:I,BD23,1)</f>
        <v>480</v>
      </c>
      <c r="BF23" s="7">
        <f>INDEX(K:K,BD23,1)/10000</f>
        <v>1046.9393</v>
      </c>
      <c r="BG23" s="7">
        <f>INDEX(K:K,BD23+1,1)/10000</f>
        <v>1044.82</v>
      </c>
      <c r="BH23" s="7">
        <f>INDEX(C:C,$BC$7+$BA$7+BA22*$BA$8,1)</f>
        <v>1023.8702</v>
      </c>
      <c r="BI23" s="7">
        <f>INDEX(C:C,10+BA22*$BA$8,1)</f>
        <v>1022</v>
      </c>
      <c r="BJ23" s="7">
        <f>INDEX(AU:AU,BC23,1)</f>
        <v>992.04399999999998</v>
      </c>
      <c r="BK23" s="7">
        <f>INDEX(AU:AU,BC23-3,1)</f>
        <v>986.4</v>
      </c>
      <c r="BL23" s="7">
        <f t="shared" si="0"/>
        <v>2010.2701999999999</v>
      </c>
      <c r="BM23" s="7">
        <f t="shared" si="1"/>
        <v>2014.0439999999999</v>
      </c>
      <c r="BN23" s="7"/>
      <c r="BO23" s="7"/>
      <c r="BP23" s="7" t="s">
        <v>864</v>
      </c>
      <c r="BQ23" s="7">
        <v>1044.9266</v>
      </c>
      <c r="BR23" s="7">
        <v>1.5513999999999999</v>
      </c>
      <c r="BS23" s="7">
        <v>7.05</v>
      </c>
      <c r="BT23" s="7">
        <v>645.11699999999996</v>
      </c>
      <c r="BU23" s="7">
        <v>36.82</v>
      </c>
      <c r="BV23" s="7"/>
      <c r="BW23" s="7" t="s">
        <v>864</v>
      </c>
      <c r="BX23" s="7">
        <v>1044.9266</v>
      </c>
      <c r="BY23" s="7">
        <v>1.5513999999999999</v>
      </c>
      <c r="BZ23" s="7">
        <v>5.5890000000000004</v>
      </c>
      <c r="CA23" s="7">
        <v>645.11699999999996</v>
      </c>
      <c r="CB23" s="7">
        <v>42.37</v>
      </c>
      <c r="CC23" s="7"/>
      <c r="CD23" s="7" t="s">
        <v>262</v>
      </c>
      <c r="CE23" s="7">
        <v>1021.8355</v>
      </c>
      <c r="CF23" s="7">
        <v>1.1720999999999999</v>
      </c>
      <c r="CG23" s="7">
        <v>5.5890000000000004</v>
      </c>
      <c r="CH23" s="7">
        <v>1129.57</v>
      </c>
      <c r="CI23" s="7">
        <v>36.869999999999997</v>
      </c>
      <c r="CJ23" s="7"/>
      <c r="CK23" s="7" t="s">
        <v>262</v>
      </c>
      <c r="CL23" s="7">
        <v>1021.8355</v>
      </c>
      <c r="CM23" s="7">
        <v>1.1720999999999999</v>
      </c>
      <c r="CN23" s="7">
        <v>3.9889999999999999</v>
      </c>
      <c r="CO23" s="7">
        <v>1129.57</v>
      </c>
      <c r="CP23" s="7">
        <v>45</v>
      </c>
      <c r="CQ23" s="7">
        <f t="shared" si="4"/>
        <v>38</v>
      </c>
      <c r="CR23" s="4">
        <f>INDEX(CJ:CJ,CQ23,1)</f>
        <v>450</v>
      </c>
      <c r="CS23" s="41">
        <f t="shared" si="5"/>
        <v>67.12</v>
      </c>
      <c r="CT23" s="41">
        <f t="shared" si="6"/>
        <v>32.880000000000003</v>
      </c>
      <c r="CU23" s="15">
        <f t="shared" si="7"/>
        <v>74.099999999999994</v>
      </c>
      <c r="CV23" s="15">
        <f t="shared" si="8"/>
        <v>25.9</v>
      </c>
      <c r="CW23" s="41">
        <f t="shared" si="9"/>
        <v>86.15</v>
      </c>
      <c r="CX23" s="41">
        <f t="shared" si="10"/>
        <v>13.85</v>
      </c>
      <c r="CY23" s="15">
        <f t="shared" si="11"/>
        <v>83.14</v>
      </c>
      <c r="CZ23" s="15">
        <f t="shared" si="12"/>
        <v>16.86</v>
      </c>
      <c r="DA23" s="37">
        <f t="shared" si="19"/>
        <v>450</v>
      </c>
      <c r="DB23" s="32"/>
      <c r="DC23" s="33">
        <f t="shared" si="20"/>
        <v>812.06399999999996</v>
      </c>
      <c r="DD23" s="33">
        <f t="shared" si="21"/>
        <v>1483.7930000000001</v>
      </c>
      <c r="DE23" s="33">
        <v>112</v>
      </c>
      <c r="DF23" s="33">
        <v>326</v>
      </c>
      <c r="DG23" s="33">
        <v>28</v>
      </c>
      <c r="DH23" s="33">
        <v>26</v>
      </c>
      <c r="DI23" s="35">
        <v>1</v>
      </c>
      <c r="DJ23" s="35">
        <v>1.5</v>
      </c>
      <c r="DK23" s="36">
        <v>1</v>
      </c>
      <c r="DL23" s="36">
        <f>DG23*DK23*LN((DJ23*DH23*DC23)/(DI23*DG23*DD23)+1)</f>
        <v>15.865286631680853</v>
      </c>
      <c r="DM23" s="36">
        <f t="shared" si="13"/>
        <v>1.5865286631680853</v>
      </c>
      <c r="DN23" s="36">
        <f t="shared" si="2"/>
        <v>10.949308515148994</v>
      </c>
      <c r="DO23" s="36">
        <f t="shared" ref="DO23" si="51">DN23/10</f>
        <v>1.0949308515148994</v>
      </c>
      <c r="DR23" t="s">
        <v>361</v>
      </c>
      <c r="DS23" t="s">
        <v>365</v>
      </c>
      <c r="DT23" t="s">
        <v>870</v>
      </c>
      <c r="DZ23" t="s">
        <v>361</v>
      </c>
      <c r="EA23" t="s">
        <v>365</v>
      </c>
      <c r="EB23" t="s">
        <v>870</v>
      </c>
      <c r="EH23" t="s">
        <v>361</v>
      </c>
      <c r="EI23" t="s">
        <v>365</v>
      </c>
      <c r="EJ23" t="s">
        <v>870</v>
      </c>
      <c r="EQ23" t="s">
        <v>361</v>
      </c>
      <c r="ER23" t="s">
        <v>365</v>
      </c>
      <c r="ES23" t="s">
        <v>870</v>
      </c>
      <c r="EY23" t="s">
        <v>361</v>
      </c>
      <c r="EZ23" t="s">
        <v>365</v>
      </c>
      <c r="FA23" t="s">
        <v>870</v>
      </c>
      <c r="FG23" t="s">
        <v>361</v>
      </c>
      <c r="FH23" t="s">
        <v>365</v>
      </c>
      <c r="FI23" t="s">
        <v>870</v>
      </c>
      <c r="FT23" t="s">
        <v>744</v>
      </c>
      <c r="FU23">
        <v>73.227500000000006</v>
      </c>
      <c r="FV23">
        <v>0.34</v>
      </c>
      <c r="FW23">
        <v>0.217</v>
      </c>
      <c r="FX23">
        <v>815.14400000000001</v>
      </c>
      <c r="FY23">
        <v>24.61</v>
      </c>
      <c r="GB23" t="s">
        <v>744</v>
      </c>
      <c r="GC23">
        <v>73.227500000000006</v>
      </c>
      <c r="GD23">
        <v>0.34</v>
      </c>
      <c r="GE23">
        <v>0.217</v>
      </c>
      <c r="GF23">
        <v>815.14400000000001</v>
      </c>
      <c r="GG23">
        <v>24.61</v>
      </c>
      <c r="HB23" t="s">
        <v>7</v>
      </c>
      <c r="HC23">
        <v>16</v>
      </c>
      <c r="HD23">
        <v>450</v>
      </c>
      <c r="HE23" s="45">
        <v>20.81</v>
      </c>
      <c r="HF23" s="51">
        <v>31.11</v>
      </c>
      <c r="HG23" s="51">
        <v>21.79</v>
      </c>
      <c r="HH23" s="45">
        <v>26.28</v>
      </c>
      <c r="HJ23" s="45">
        <v>176.28700000000001</v>
      </c>
      <c r="HK23" s="51">
        <v>263.52699999999999</v>
      </c>
      <c r="HL23" s="51">
        <v>184.59</v>
      </c>
      <c r="HM23" s="45">
        <v>222.60599999999999</v>
      </c>
      <c r="HO23">
        <f t="shared" si="15"/>
        <v>47.09</v>
      </c>
      <c r="HP23">
        <f t="shared" si="16"/>
        <v>52.9</v>
      </c>
      <c r="HR23" t="s">
        <v>7</v>
      </c>
      <c r="HS23">
        <v>16</v>
      </c>
      <c r="HT23">
        <v>450</v>
      </c>
      <c r="HU23">
        <v>16.46</v>
      </c>
      <c r="HV23">
        <v>44.08</v>
      </c>
      <c r="HW23">
        <v>39.47</v>
      </c>
      <c r="HY23">
        <v>1760.28</v>
      </c>
      <c r="HZ23">
        <v>4714.24</v>
      </c>
      <c r="IA23">
        <v>4221</v>
      </c>
      <c r="IC23">
        <f t="shared" si="17"/>
        <v>60.54</v>
      </c>
      <c r="ID23">
        <f t="shared" si="18"/>
        <v>39.47</v>
      </c>
    </row>
    <row r="24" spans="1:238" x14ac:dyDescent="0.25">
      <c r="A24" s="15"/>
      <c r="B24" s="16" t="s">
        <v>262</v>
      </c>
      <c r="C24" s="17">
        <v>1021.8354</v>
      </c>
      <c r="D24" s="17">
        <v>1.1718999999999999</v>
      </c>
      <c r="E24" s="17">
        <v>5.5890000000000004</v>
      </c>
      <c r="F24" s="17">
        <v>1129.3430000000001</v>
      </c>
      <c r="G24" s="17">
        <v>36.86</v>
      </c>
      <c r="I24" s="9" t="s">
        <v>373</v>
      </c>
      <c r="J24" s="9"/>
      <c r="K24" s="9"/>
      <c r="L24" s="9"/>
      <c r="M24" s="9"/>
      <c r="N24" s="9"/>
      <c r="O24" s="9"/>
      <c r="Q24" s="18" t="s">
        <v>7</v>
      </c>
      <c r="R24" s="19">
        <v>17</v>
      </c>
      <c r="S24" s="19">
        <v>480</v>
      </c>
      <c r="T24" s="20">
        <v>17.62</v>
      </c>
      <c r="U24" s="20">
        <v>44.69</v>
      </c>
      <c r="V24" s="20">
        <v>37.69</v>
      </c>
      <c r="W24" s="20"/>
      <c r="X24" s="20">
        <v>1974.63</v>
      </c>
      <c r="Y24" s="20">
        <v>5009.37</v>
      </c>
      <c r="Z24" s="20">
        <v>4225.34</v>
      </c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S24" s="4">
        <v>90</v>
      </c>
      <c r="AT24" s="5" t="s">
        <v>448</v>
      </c>
      <c r="AU24" s="7">
        <v>953.68349999999998</v>
      </c>
      <c r="AV24" s="7">
        <v>2.2959999999999998</v>
      </c>
      <c r="AW24" s="7">
        <v>0.78</v>
      </c>
      <c r="AX24" s="7">
        <v>8548.5020000000004</v>
      </c>
      <c r="AY24" s="7">
        <v>72.64</v>
      </c>
      <c r="BA24" s="4">
        <v>18</v>
      </c>
      <c r="BB24" s="4">
        <v>510</v>
      </c>
      <c r="BC24" s="39">
        <f t="shared" si="3"/>
        <v>93</v>
      </c>
      <c r="BD24">
        <f>BD23+$BD$8</f>
        <v>657</v>
      </c>
      <c r="BE24">
        <f>INDEX(I:I,BD24,1)</f>
        <v>510</v>
      </c>
      <c r="BF24" s="7">
        <f>INDEX(K:K,BD24,1)/10000</f>
        <v>1046.9799</v>
      </c>
      <c r="BG24" s="7">
        <f>INDEX(K:K,BD24+1,1)/10000</f>
        <v>1044.82</v>
      </c>
      <c r="BH24" s="7">
        <f>INDEX(C:C,$BC$7+$BA$7+BA23*$BA$8,1)</f>
        <v>1023.9949</v>
      </c>
      <c r="BI24" s="7">
        <f>INDEX(C:C,10+BA23*$BA$8,1)</f>
        <v>1022</v>
      </c>
      <c r="BJ24" s="7">
        <f>INDEX(AU:AU,BC24,1)</f>
        <v>992.04399999999998</v>
      </c>
      <c r="BK24" s="7">
        <f>INDEX(AU:AU,BC24-3,1)</f>
        <v>986.4</v>
      </c>
      <c r="BL24" s="7">
        <f t="shared" si="0"/>
        <v>2010.3949</v>
      </c>
      <c r="BM24" s="7">
        <f t="shared" si="1"/>
        <v>2014.0439999999999</v>
      </c>
      <c r="BN24" s="7"/>
      <c r="BO24" s="7">
        <v>240</v>
      </c>
      <c r="BP24" s="7" t="s">
        <v>6</v>
      </c>
      <c r="BQ24" s="7">
        <v>1046.8329000000001</v>
      </c>
      <c r="BR24" s="7">
        <v>2.1964000000000001</v>
      </c>
      <c r="BS24" s="7">
        <v>5.5890000000000004</v>
      </c>
      <c r="BT24" s="7">
        <v>979.51400000000001</v>
      </c>
      <c r="BU24" s="7">
        <v>75.17</v>
      </c>
      <c r="BV24" s="7">
        <v>240</v>
      </c>
      <c r="BW24" s="7" t="s">
        <v>6</v>
      </c>
      <c r="BX24" s="7">
        <v>1046.8329000000001</v>
      </c>
      <c r="BY24" s="7">
        <v>2.1964000000000001</v>
      </c>
      <c r="BZ24" s="7">
        <v>5.5890000000000004</v>
      </c>
      <c r="CA24" s="7">
        <v>979.51400000000001</v>
      </c>
      <c r="CB24" s="7">
        <v>70.59</v>
      </c>
      <c r="CC24" s="7">
        <v>240</v>
      </c>
      <c r="CD24" s="7" t="s">
        <v>263</v>
      </c>
      <c r="CE24" s="7">
        <v>1023.836</v>
      </c>
      <c r="CF24" s="7">
        <v>1.9835</v>
      </c>
      <c r="CG24" s="7">
        <v>5.5890000000000004</v>
      </c>
      <c r="CH24" s="7">
        <v>1667.0640000000001</v>
      </c>
      <c r="CI24" s="7">
        <v>57.94</v>
      </c>
      <c r="CJ24" s="4">
        <v>240</v>
      </c>
      <c r="CK24" s="7" t="s">
        <v>263</v>
      </c>
      <c r="CL24" s="7">
        <v>1023.836</v>
      </c>
      <c r="CM24" s="7">
        <v>1.9835</v>
      </c>
      <c r="CN24" s="7">
        <v>5.5890000000000004</v>
      </c>
      <c r="CO24" s="7">
        <v>1667.0640000000001</v>
      </c>
      <c r="CP24" s="7">
        <v>49.58</v>
      </c>
      <c r="CQ24" s="7">
        <f t="shared" si="4"/>
        <v>40</v>
      </c>
      <c r="CR24" s="4">
        <f>INDEX(CJ:CJ,CQ24,1)</f>
        <v>480</v>
      </c>
      <c r="CS24" s="41">
        <f t="shared" si="5"/>
        <v>61.4</v>
      </c>
      <c r="CT24" s="41">
        <f t="shared" si="6"/>
        <v>38.6</v>
      </c>
      <c r="CU24" s="15">
        <f t="shared" si="7"/>
        <v>69.03</v>
      </c>
      <c r="CV24" s="15">
        <f t="shared" si="8"/>
        <v>30.97</v>
      </c>
      <c r="CW24" s="41">
        <f t="shared" si="9"/>
        <v>69.12</v>
      </c>
      <c r="CX24" s="41">
        <f t="shared" si="10"/>
        <v>30.88</v>
      </c>
      <c r="CY24" s="15">
        <f t="shared" si="11"/>
        <v>63.96</v>
      </c>
      <c r="CZ24" s="15">
        <f t="shared" si="12"/>
        <v>36.04</v>
      </c>
      <c r="DA24" s="37">
        <f t="shared" si="19"/>
        <v>480</v>
      </c>
      <c r="DB24" s="32"/>
      <c r="DC24" s="33">
        <f t="shared" si="20"/>
        <v>815.49</v>
      </c>
      <c r="DD24" s="33">
        <f t="shared" si="21"/>
        <v>1515.529</v>
      </c>
      <c r="DE24" s="33">
        <v>117</v>
      </c>
      <c r="DF24" s="33">
        <v>321</v>
      </c>
      <c r="DG24" s="33">
        <v>28</v>
      </c>
      <c r="DH24" s="33">
        <v>26</v>
      </c>
      <c r="DI24" s="35">
        <v>1</v>
      </c>
      <c r="DJ24" s="35">
        <v>1.5</v>
      </c>
      <c r="DK24" s="36">
        <v>1</v>
      </c>
      <c r="DL24" s="36">
        <f>DG24*DK24*LN((DJ24*DH24*DC24)/(DI24*DG24*DD24)+1)</f>
        <v>15.660946134168451</v>
      </c>
      <c r="DM24" s="36">
        <f t="shared" si="13"/>
        <v>1.5660946134168452</v>
      </c>
      <c r="DN24" s="36">
        <f t="shared" si="2"/>
        <v>11.495959748489833</v>
      </c>
      <c r="DO24" s="36">
        <f t="shared" ref="DO24" si="52">DN24/10</f>
        <v>1.1495959748489832</v>
      </c>
      <c r="DS24" t="s">
        <v>371</v>
      </c>
      <c r="EA24" t="s">
        <v>371</v>
      </c>
      <c r="EI24" t="s">
        <v>371</v>
      </c>
      <c r="ER24" t="s">
        <v>371</v>
      </c>
      <c r="EZ24" t="s">
        <v>371</v>
      </c>
      <c r="FH24" t="s">
        <v>371</v>
      </c>
      <c r="FS24">
        <v>100</v>
      </c>
      <c r="FT24" t="s">
        <v>746</v>
      </c>
      <c r="FU24">
        <v>75.793300000000002</v>
      </c>
      <c r="FV24">
        <v>0.74990000000000001</v>
      </c>
      <c r="FW24">
        <v>0.193</v>
      </c>
      <c r="FX24">
        <v>28.722000000000001</v>
      </c>
      <c r="FY24">
        <v>0.96</v>
      </c>
      <c r="GA24">
        <v>100</v>
      </c>
      <c r="GB24" t="s">
        <v>746</v>
      </c>
      <c r="GC24">
        <v>75.793300000000002</v>
      </c>
      <c r="GD24">
        <v>0.74990000000000001</v>
      </c>
      <c r="GE24">
        <v>0.193</v>
      </c>
      <c r="GF24">
        <v>28.722000000000001</v>
      </c>
      <c r="GG24">
        <v>0.96</v>
      </c>
      <c r="HB24" t="s">
        <v>7</v>
      </c>
      <c r="HC24">
        <v>17</v>
      </c>
      <c r="HD24">
        <v>480</v>
      </c>
      <c r="HE24" s="45">
        <v>16.329999999999998</v>
      </c>
      <c r="HF24" s="51">
        <v>51.34</v>
      </c>
      <c r="HG24" s="51">
        <v>24.33</v>
      </c>
      <c r="HH24" s="45">
        <v>7.99</v>
      </c>
      <c r="HJ24" s="45">
        <v>87.200500000000005</v>
      </c>
      <c r="HK24" s="51">
        <v>274.11</v>
      </c>
      <c r="HL24" s="51">
        <v>129.905</v>
      </c>
      <c r="HM24" s="45">
        <v>42.68</v>
      </c>
      <c r="HO24">
        <f t="shared" si="15"/>
        <v>24.32</v>
      </c>
      <c r="HP24">
        <f t="shared" si="16"/>
        <v>75.67</v>
      </c>
      <c r="HR24" t="s">
        <v>7</v>
      </c>
      <c r="HS24">
        <v>17</v>
      </c>
      <c r="HT24">
        <v>480</v>
      </c>
      <c r="HU24">
        <v>17.28</v>
      </c>
      <c r="HV24">
        <v>43.64</v>
      </c>
      <c r="HW24">
        <v>39.08</v>
      </c>
      <c r="HY24">
        <v>1867</v>
      </c>
      <c r="HZ24">
        <v>4716.2</v>
      </c>
      <c r="IA24">
        <v>4223.82</v>
      </c>
      <c r="IC24">
        <f t="shared" si="17"/>
        <v>60.92</v>
      </c>
      <c r="ID24">
        <f t="shared" si="18"/>
        <v>39.08</v>
      </c>
    </row>
    <row r="25" spans="1:238" x14ac:dyDescent="0.25">
      <c r="A25" s="16" t="s">
        <v>33</v>
      </c>
      <c r="B25" s="16" t="s">
        <v>263</v>
      </c>
      <c r="C25" s="17">
        <v>1023.836</v>
      </c>
      <c r="D25" s="17">
        <v>1.9835</v>
      </c>
      <c r="E25" s="17">
        <v>5.5890000000000004</v>
      </c>
      <c r="F25" s="17">
        <v>1666.944</v>
      </c>
      <c r="G25" s="17">
        <v>57.93</v>
      </c>
      <c r="I25" s="9" t="s">
        <v>361</v>
      </c>
      <c r="J25" s="9" t="s">
        <v>365</v>
      </c>
      <c r="K25" s="9" t="s">
        <v>360</v>
      </c>
      <c r="L25" s="9"/>
      <c r="M25" s="9"/>
      <c r="N25" s="9"/>
      <c r="O25" s="9"/>
      <c r="Q25" s="18" t="s">
        <v>7</v>
      </c>
      <c r="R25" s="19">
        <v>18</v>
      </c>
      <c r="S25" s="19">
        <v>510</v>
      </c>
      <c r="T25" s="20">
        <v>46.49</v>
      </c>
      <c r="U25" s="20">
        <v>17.12</v>
      </c>
      <c r="V25" s="20">
        <v>36.39</v>
      </c>
      <c r="W25" s="20"/>
      <c r="X25" s="20">
        <v>5228.0200000000004</v>
      </c>
      <c r="Y25" s="20">
        <v>1925.39</v>
      </c>
      <c r="Z25" s="20">
        <v>4093.11</v>
      </c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S25" s="4">
        <v>120</v>
      </c>
      <c r="AT25" s="5" t="s">
        <v>442</v>
      </c>
      <c r="AU25" s="7">
        <v>986.4</v>
      </c>
      <c r="AV25" s="7">
        <v>4.1050000000000004</v>
      </c>
      <c r="AW25" s="7">
        <v>0.78</v>
      </c>
      <c r="AX25" s="7">
        <v>1212.845</v>
      </c>
      <c r="AY25" s="7">
        <v>10.78</v>
      </c>
      <c r="BA25" s="4">
        <v>19</v>
      </c>
      <c r="BB25" s="4">
        <v>540</v>
      </c>
      <c r="BC25" s="39">
        <f t="shared" si="3"/>
        <v>98</v>
      </c>
      <c r="BD25">
        <f>BD24+$BD$8</f>
        <v>695</v>
      </c>
      <c r="BE25">
        <f>INDEX(I:I,BD25,1)</f>
        <v>540</v>
      </c>
      <c r="BF25" s="7">
        <f>INDEX(K:K,BD25,1)/10000</f>
        <v>1047</v>
      </c>
      <c r="BG25" s="7">
        <f>INDEX(K:K,BD25+1,1)/10000</f>
        <v>1044.7301</v>
      </c>
      <c r="BH25" s="7">
        <f>INDEX(C:C,$BC$7+$BA$7+BA24*$BA$8,1)</f>
        <v>1023.9623</v>
      </c>
      <c r="BI25" s="7">
        <f>INDEX(C:C,10+BA24*$BA$8,1)</f>
        <v>1022</v>
      </c>
      <c r="BJ25" s="7">
        <f>INDEX(AU:AU,BC25,1)</f>
        <v>992.04399999999998</v>
      </c>
      <c r="BK25" s="7">
        <f>INDEX(AU:AU,BC25-3,1)</f>
        <v>986.4</v>
      </c>
      <c r="BL25" s="7">
        <f t="shared" si="0"/>
        <v>2010.3623</v>
      </c>
      <c r="BM25" s="7">
        <f t="shared" si="1"/>
        <v>2014.0439999999999</v>
      </c>
      <c r="BN25" s="7"/>
      <c r="BO25" s="7"/>
      <c r="BP25" s="7" t="s">
        <v>864</v>
      </c>
      <c r="BQ25" s="7">
        <v>1044.7738999999999</v>
      </c>
      <c r="BR25" s="7">
        <v>0.99229999999999996</v>
      </c>
      <c r="BS25" s="7">
        <v>7.05</v>
      </c>
      <c r="BT25" s="7">
        <v>408.048</v>
      </c>
      <c r="BU25" s="7">
        <v>24.83</v>
      </c>
      <c r="BV25" s="7"/>
      <c r="BW25" s="7" t="s">
        <v>864</v>
      </c>
      <c r="BX25" s="7">
        <v>1044.7738999999999</v>
      </c>
      <c r="BY25" s="7">
        <v>0.99229999999999996</v>
      </c>
      <c r="BZ25" s="7">
        <v>5.5890000000000004</v>
      </c>
      <c r="CA25" s="7">
        <v>408.048</v>
      </c>
      <c r="CB25" s="7">
        <v>29.41</v>
      </c>
      <c r="CC25" s="7"/>
      <c r="CD25" s="7" t="s">
        <v>262</v>
      </c>
      <c r="CE25" s="7">
        <v>1022</v>
      </c>
      <c r="CF25" s="7">
        <v>1.4379</v>
      </c>
      <c r="CG25" s="7">
        <v>5.5890000000000004</v>
      </c>
      <c r="CH25" s="7">
        <v>1209.97</v>
      </c>
      <c r="CI25" s="7">
        <v>42.06</v>
      </c>
      <c r="CJ25" s="7"/>
      <c r="CK25" s="7" t="s">
        <v>262</v>
      </c>
      <c r="CL25" s="7">
        <v>1022</v>
      </c>
      <c r="CM25" s="7">
        <v>1.4379</v>
      </c>
      <c r="CN25" s="7">
        <v>3.9889999999999999</v>
      </c>
      <c r="CO25" s="7">
        <v>1209.97</v>
      </c>
      <c r="CP25" s="7">
        <v>50.42</v>
      </c>
      <c r="CQ25" s="7">
        <f t="shared" si="4"/>
        <v>42</v>
      </c>
      <c r="CR25" s="4">
        <f>INDEX(CJ:CJ,CQ25,1)</f>
        <v>510</v>
      </c>
      <c r="CS25" s="41">
        <f t="shared" si="5"/>
        <v>61.58</v>
      </c>
      <c r="CT25" s="41">
        <f t="shared" si="6"/>
        <v>38.42</v>
      </c>
      <c r="CU25" s="15">
        <f t="shared" si="7"/>
        <v>69.19</v>
      </c>
      <c r="CV25" s="15">
        <f t="shared" si="8"/>
        <v>30.81</v>
      </c>
      <c r="CW25" s="41">
        <f t="shared" si="9"/>
        <v>70.69</v>
      </c>
      <c r="CX25" s="41">
        <f t="shared" si="10"/>
        <v>29.31</v>
      </c>
      <c r="CY25" s="15">
        <f t="shared" si="11"/>
        <v>65.66</v>
      </c>
      <c r="CZ25" s="15">
        <f t="shared" si="12"/>
        <v>34.340000000000003</v>
      </c>
      <c r="DA25" s="37">
        <f t="shared" si="19"/>
        <v>510</v>
      </c>
      <c r="DB25" s="32"/>
      <c r="DC25" s="33">
        <f t="shared" si="20"/>
        <v>789.971</v>
      </c>
      <c r="DD25" s="33">
        <f t="shared" si="21"/>
        <v>1552.29</v>
      </c>
      <c r="DE25" s="33">
        <v>119</v>
      </c>
      <c r="DF25" s="33">
        <v>354</v>
      </c>
      <c r="DG25" s="33">
        <v>28</v>
      </c>
      <c r="DH25" s="33">
        <v>26</v>
      </c>
      <c r="DI25" s="35">
        <v>1</v>
      </c>
      <c r="DJ25" s="35">
        <v>1.5</v>
      </c>
      <c r="DK25" s="36">
        <v>1</v>
      </c>
      <c r="DL25" s="36">
        <f>DG25*DK25*LN((DJ25*DH25*DC25)/(DI25*DG25*DD25)+1)</f>
        <v>15.002724121622862</v>
      </c>
      <c r="DM25" s="36">
        <f t="shared" si="13"/>
        <v>1.5002724121622861</v>
      </c>
      <c r="DN25" s="36">
        <f t="shared" si="2"/>
        <v>10.75342838092174</v>
      </c>
      <c r="DO25" s="36">
        <f t="shared" ref="DO25" si="53">DN25/10</f>
        <v>1.0753428380921739</v>
      </c>
      <c r="DR25" t="s">
        <v>871</v>
      </c>
      <c r="DS25">
        <v>34.94</v>
      </c>
      <c r="DT25">
        <v>0</v>
      </c>
      <c r="DZ25" t="s">
        <v>871</v>
      </c>
      <c r="EA25">
        <v>122.136</v>
      </c>
      <c r="EB25">
        <v>0</v>
      </c>
      <c r="EH25" t="s">
        <v>871</v>
      </c>
      <c r="EI25">
        <v>1765.88</v>
      </c>
      <c r="EJ25">
        <v>0</v>
      </c>
      <c r="EQ25" t="s">
        <v>871</v>
      </c>
      <c r="ER25">
        <v>1443.22</v>
      </c>
      <c r="ES25">
        <v>0</v>
      </c>
      <c r="EY25" t="s">
        <v>871</v>
      </c>
      <c r="EZ25">
        <v>2.2782399999999998</v>
      </c>
      <c r="FA25">
        <v>0</v>
      </c>
      <c r="FG25" t="s">
        <v>871</v>
      </c>
      <c r="FH25">
        <v>0</v>
      </c>
      <c r="FI25">
        <v>0</v>
      </c>
      <c r="FT25" t="s">
        <v>745</v>
      </c>
      <c r="FU25">
        <v>72.8309</v>
      </c>
      <c r="FV25">
        <v>0.38979999999999998</v>
      </c>
      <c r="FW25">
        <v>0.217</v>
      </c>
      <c r="FX25">
        <v>2472.163</v>
      </c>
      <c r="FY25">
        <v>73.650000000000006</v>
      </c>
      <c r="GB25" t="s">
        <v>745</v>
      </c>
      <c r="GC25">
        <v>72.8309</v>
      </c>
      <c r="GD25">
        <v>0.38979999999999998</v>
      </c>
      <c r="GE25">
        <v>0.217</v>
      </c>
      <c r="GF25">
        <v>2472.163</v>
      </c>
      <c r="GG25">
        <v>73.650000000000006</v>
      </c>
      <c r="HB25" t="s">
        <v>7</v>
      </c>
      <c r="HC25">
        <v>18</v>
      </c>
      <c r="HD25">
        <v>510</v>
      </c>
      <c r="HE25" s="45">
        <v>15.68</v>
      </c>
      <c r="HF25" s="51">
        <v>46.86</v>
      </c>
      <c r="HG25" s="51">
        <v>26.54</v>
      </c>
      <c r="HH25" s="45">
        <v>10.91</v>
      </c>
      <c r="HJ25" s="45">
        <v>77.8035</v>
      </c>
      <c r="HK25" s="51">
        <v>232.489</v>
      </c>
      <c r="HL25" s="51">
        <v>131.69</v>
      </c>
      <c r="HM25" s="45">
        <v>54.121699999999997</v>
      </c>
      <c r="HO25">
        <f t="shared" si="15"/>
        <v>26.59</v>
      </c>
      <c r="HP25">
        <f t="shared" si="16"/>
        <v>73.400000000000006</v>
      </c>
      <c r="HR25" t="s">
        <v>7</v>
      </c>
      <c r="HS25">
        <v>18</v>
      </c>
      <c r="HT25">
        <v>510</v>
      </c>
      <c r="HU25">
        <v>16.72</v>
      </c>
      <c r="HV25">
        <v>45.52</v>
      </c>
      <c r="HW25">
        <v>37.76</v>
      </c>
      <c r="HY25">
        <v>1812.33</v>
      </c>
      <c r="HZ25">
        <v>4934.58</v>
      </c>
      <c r="IA25">
        <v>4092.84</v>
      </c>
      <c r="IC25">
        <f t="shared" si="17"/>
        <v>62.24</v>
      </c>
      <c r="ID25">
        <f t="shared" si="18"/>
        <v>37.76</v>
      </c>
    </row>
    <row r="26" spans="1:238" x14ac:dyDescent="0.25">
      <c r="A26" s="15"/>
      <c r="B26" s="16" t="s">
        <v>262</v>
      </c>
      <c r="C26" s="17">
        <v>1022</v>
      </c>
      <c r="D26" s="17">
        <v>1.4391</v>
      </c>
      <c r="E26" s="17">
        <v>5.5890000000000004</v>
      </c>
      <c r="F26" s="17">
        <v>1210.6469999999999</v>
      </c>
      <c r="G26" s="17">
        <v>42.07</v>
      </c>
      <c r="I26" s="9"/>
      <c r="J26" s="9" t="s">
        <v>371</v>
      </c>
      <c r="K26" s="9"/>
      <c r="L26" s="9"/>
      <c r="M26" s="9"/>
      <c r="N26" s="9"/>
      <c r="O26" s="9"/>
      <c r="Q26" s="18" t="s">
        <v>7</v>
      </c>
      <c r="R26" s="19">
        <v>19</v>
      </c>
      <c r="S26" s="19">
        <v>540</v>
      </c>
      <c r="T26" s="20">
        <v>17.239999999999998</v>
      </c>
      <c r="U26" s="20">
        <v>45.24</v>
      </c>
      <c r="V26" s="20">
        <v>37.53</v>
      </c>
      <c r="W26" s="20"/>
      <c r="X26" s="20">
        <v>1964.06</v>
      </c>
      <c r="Y26" s="20">
        <v>5154.4799999999996</v>
      </c>
      <c r="Z26" s="20">
        <v>4275.8100000000004</v>
      </c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S26" s="4">
        <v>120</v>
      </c>
      <c r="AT26" s="5" t="s">
        <v>427</v>
      </c>
      <c r="AU26" s="7">
        <v>987.89850000000001</v>
      </c>
      <c r="AV26" s="7">
        <v>11.009</v>
      </c>
      <c r="AW26" s="7">
        <v>0.78</v>
      </c>
      <c r="AX26" s="7">
        <v>1E-3</v>
      </c>
      <c r="AY26" s="7">
        <v>0</v>
      </c>
      <c r="BA26" s="4">
        <v>20</v>
      </c>
      <c r="BB26" s="4">
        <v>570</v>
      </c>
      <c r="BC26" s="39">
        <f t="shared" si="3"/>
        <v>103</v>
      </c>
      <c r="BD26">
        <f>BD25+$BD$8</f>
        <v>733</v>
      </c>
      <c r="BE26">
        <f>INDEX(I:I,BD26,1)</f>
        <v>570</v>
      </c>
      <c r="BF26" s="7">
        <f>INDEX(K:K,BD26,1)/10000</f>
        <v>1046.9979000000001</v>
      </c>
      <c r="BG26" s="7">
        <f>INDEX(K:K,BD26+1,1)/10000</f>
        <v>1044.82</v>
      </c>
      <c r="BH26" s="7">
        <f>INDEX(C:C,$BC$7+$BA$7+BA25*$BA$8,1)</f>
        <v>1024.0142000000001</v>
      </c>
      <c r="BI26" s="7">
        <f>INDEX(C:C,10+BA25*$BA$8,1)</f>
        <v>1022</v>
      </c>
      <c r="BJ26" s="7">
        <f>INDEX(AU:AU,BC26,1)</f>
        <v>992.04399999999998</v>
      </c>
      <c r="BK26" s="7">
        <f>INDEX(AU:AU,BC26-3,1)</f>
        <v>986.4</v>
      </c>
      <c r="BL26" s="7">
        <f t="shared" si="0"/>
        <v>2010.4142000000002</v>
      </c>
      <c r="BM26" s="7">
        <f t="shared" si="1"/>
        <v>2014.0439999999999</v>
      </c>
      <c r="BN26" s="7"/>
      <c r="BO26" s="7">
        <v>270</v>
      </c>
      <c r="BP26" s="7" t="s">
        <v>6</v>
      </c>
      <c r="BQ26" s="7">
        <v>1046.9531999999999</v>
      </c>
      <c r="BR26" s="7">
        <v>2.0365000000000002</v>
      </c>
      <c r="BS26" s="7">
        <v>5.5890000000000004</v>
      </c>
      <c r="BT26" s="7">
        <v>763.005</v>
      </c>
      <c r="BU26" s="7">
        <v>63.3</v>
      </c>
      <c r="BV26" s="7">
        <v>270</v>
      </c>
      <c r="BW26" s="7" t="s">
        <v>6</v>
      </c>
      <c r="BX26" s="7">
        <v>1046.9531999999999</v>
      </c>
      <c r="BY26" s="7">
        <v>2.0365000000000002</v>
      </c>
      <c r="BZ26" s="7">
        <v>5.5890000000000004</v>
      </c>
      <c r="CA26" s="7">
        <v>763.005</v>
      </c>
      <c r="CB26" s="7">
        <v>57.76</v>
      </c>
      <c r="CC26" s="7">
        <v>270</v>
      </c>
      <c r="CD26" s="7" t="s">
        <v>263</v>
      </c>
      <c r="CE26" s="7">
        <v>1023.8466</v>
      </c>
      <c r="CF26" s="7">
        <v>2.0972</v>
      </c>
      <c r="CG26" s="7">
        <v>5.5890000000000004</v>
      </c>
      <c r="CH26" s="7">
        <v>1681.1669999999999</v>
      </c>
      <c r="CI26" s="7">
        <v>59.83</v>
      </c>
      <c r="CJ26" s="4">
        <v>270</v>
      </c>
      <c r="CK26" s="7" t="s">
        <v>263</v>
      </c>
      <c r="CL26" s="7">
        <v>1023.8466</v>
      </c>
      <c r="CM26" s="7">
        <v>2.0972</v>
      </c>
      <c r="CN26" s="7">
        <v>5.5890000000000004</v>
      </c>
      <c r="CO26" s="7">
        <v>1681.1669999999999</v>
      </c>
      <c r="CP26" s="7">
        <v>51.53</v>
      </c>
      <c r="CQ26" s="7">
        <f t="shared" si="4"/>
        <v>44</v>
      </c>
      <c r="CR26" s="4">
        <f>INDEX(CJ:CJ,CQ26,1)</f>
        <v>540</v>
      </c>
      <c r="CS26" s="41">
        <f t="shared" si="5"/>
        <v>63.15</v>
      </c>
      <c r="CT26" s="41">
        <f t="shared" si="6"/>
        <v>36.85</v>
      </c>
      <c r="CU26" s="15">
        <f t="shared" si="7"/>
        <v>70.59</v>
      </c>
      <c r="CV26" s="15">
        <f t="shared" si="8"/>
        <v>29.41</v>
      </c>
      <c r="CW26" s="41">
        <f t="shared" si="9"/>
        <v>66.11</v>
      </c>
      <c r="CX26" s="41">
        <f t="shared" si="10"/>
        <v>33.89</v>
      </c>
      <c r="CY26" s="15">
        <f t="shared" si="11"/>
        <v>60.73</v>
      </c>
      <c r="CZ26" s="15">
        <f t="shared" si="12"/>
        <v>39.270000000000003</v>
      </c>
      <c r="DA26" s="37">
        <f t="shared" si="19"/>
        <v>540</v>
      </c>
      <c r="DB26" s="32"/>
      <c r="DC26" s="33">
        <f t="shared" si="20"/>
        <v>825.23099999999999</v>
      </c>
      <c r="DD26" s="33">
        <f t="shared" si="21"/>
        <v>1544.7239999999999</v>
      </c>
      <c r="DE26" s="33">
        <v>107</v>
      </c>
      <c r="DF26" s="33">
        <v>332</v>
      </c>
      <c r="DG26" s="33">
        <v>28</v>
      </c>
      <c r="DH26" s="33">
        <v>26</v>
      </c>
      <c r="DI26" s="35">
        <v>1</v>
      </c>
      <c r="DJ26" s="35">
        <v>1.5</v>
      </c>
      <c r="DK26" s="36">
        <v>1</v>
      </c>
      <c r="DL26" s="36">
        <f>DG26*DK26*LN((DJ26*DH26*DC26)/(DI26*DG26*DD26)+1)</f>
        <v>15.574680124221732</v>
      </c>
      <c r="DM26" s="36">
        <f t="shared" si="13"/>
        <v>1.5574680124221731</v>
      </c>
      <c r="DN26" s="36">
        <f t="shared" si="2"/>
        <v>10.382583358199426</v>
      </c>
      <c r="DO26" s="36">
        <f t="shared" ref="DO26" si="54">DN26/10</f>
        <v>1.0382583358199426</v>
      </c>
      <c r="DS26" t="s">
        <v>372</v>
      </c>
      <c r="EA26" t="s">
        <v>372</v>
      </c>
      <c r="EI26" t="s">
        <v>372</v>
      </c>
      <c r="ER26" t="s">
        <v>372</v>
      </c>
      <c r="EZ26" t="s">
        <v>372</v>
      </c>
      <c r="FH26" t="s">
        <v>372</v>
      </c>
      <c r="FT26" t="s">
        <v>744</v>
      </c>
      <c r="FU26">
        <v>73.227500000000006</v>
      </c>
      <c r="FV26">
        <v>0.34</v>
      </c>
      <c r="FW26">
        <v>0.217</v>
      </c>
      <c r="FX26">
        <v>852.226</v>
      </c>
      <c r="FY26">
        <v>25.39</v>
      </c>
      <c r="GB26" t="s">
        <v>744</v>
      </c>
      <c r="GC26">
        <v>73.227500000000006</v>
      </c>
      <c r="GD26">
        <v>0.34</v>
      </c>
      <c r="GE26">
        <v>0.217</v>
      </c>
      <c r="GF26">
        <v>852.226</v>
      </c>
      <c r="GG26">
        <v>25.39</v>
      </c>
      <c r="HB26" t="s">
        <v>7</v>
      </c>
      <c r="HC26">
        <v>19</v>
      </c>
      <c r="HD26">
        <v>540</v>
      </c>
      <c r="HE26" s="45">
        <v>16.989999999999998</v>
      </c>
      <c r="HF26" s="51">
        <v>48.06</v>
      </c>
      <c r="HG26" s="51">
        <v>20.81</v>
      </c>
      <c r="HH26" s="45">
        <v>14.14</v>
      </c>
      <c r="HJ26" s="45">
        <v>80.862799999999993</v>
      </c>
      <c r="HK26" s="51">
        <v>228.79400000000001</v>
      </c>
      <c r="HL26" s="51">
        <v>99.043700000000001</v>
      </c>
      <c r="HM26" s="45">
        <v>67.309899999999999</v>
      </c>
      <c r="HO26">
        <f t="shared" si="15"/>
        <v>31.13</v>
      </c>
      <c r="HP26">
        <f t="shared" si="16"/>
        <v>68.87</v>
      </c>
      <c r="HR26" t="s">
        <v>7</v>
      </c>
      <c r="HS26">
        <v>19</v>
      </c>
      <c r="HT26">
        <v>540</v>
      </c>
      <c r="HU26">
        <v>16.86</v>
      </c>
      <c r="HV26">
        <v>44.24</v>
      </c>
      <c r="HW26">
        <v>38.9</v>
      </c>
      <c r="HY26">
        <v>1853.28</v>
      </c>
      <c r="HZ26">
        <v>4861.3</v>
      </c>
      <c r="IA26">
        <v>4274.96</v>
      </c>
      <c r="IC26">
        <f t="shared" si="17"/>
        <v>61.1</v>
      </c>
      <c r="ID26">
        <f t="shared" si="18"/>
        <v>38.9</v>
      </c>
    </row>
    <row r="27" spans="1:238" x14ac:dyDescent="0.25">
      <c r="A27" s="16" t="s">
        <v>35</v>
      </c>
      <c r="B27" s="16" t="s">
        <v>263</v>
      </c>
      <c r="C27" s="17">
        <v>1023.8466</v>
      </c>
      <c r="D27" s="17">
        <v>2.0972</v>
      </c>
      <c r="E27" s="17">
        <v>5.5890000000000004</v>
      </c>
      <c r="F27" s="17">
        <v>1681.1679999999999</v>
      </c>
      <c r="G27" s="17">
        <v>59.83</v>
      </c>
      <c r="I27" s="9" t="s">
        <v>263</v>
      </c>
      <c r="J27" s="9" t="s">
        <v>374</v>
      </c>
      <c r="K27" s="9">
        <v>0</v>
      </c>
      <c r="L27" s="9"/>
      <c r="M27" s="9"/>
      <c r="N27" s="9"/>
      <c r="O27" s="9"/>
      <c r="Q27" s="18" t="s">
        <v>7</v>
      </c>
      <c r="R27" s="19">
        <v>20</v>
      </c>
      <c r="S27" s="19">
        <v>570</v>
      </c>
      <c r="T27" s="20">
        <v>16.64</v>
      </c>
      <c r="U27" s="20">
        <v>46.84</v>
      </c>
      <c r="V27" s="20">
        <v>36.520000000000003</v>
      </c>
      <c r="W27" s="20"/>
      <c r="X27" s="20">
        <v>1839.14</v>
      </c>
      <c r="Y27" s="20">
        <v>5176.99</v>
      </c>
      <c r="Z27" s="20">
        <v>4036.5</v>
      </c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S27" s="4">
        <v>120</v>
      </c>
      <c r="AT27" s="5" t="s">
        <v>429</v>
      </c>
      <c r="AU27" s="7">
        <v>988.5</v>
      </c>
      <c r="AV27" s="7">
        <v>11.0244</v>
      </c>
      <c r="AW27" s="7">
        <v>0.78</v>
      </c>
      <c r="AX27" s="7">
        <v>1584.241</v>
      </c>
      <c r="AY27" s="7">
        <v>14.08</v>
      </c>
      <c r="BA27" s="4">
        <v>21</v>
      </c>
      <c r="BB27" s="4">
        <v>600</v>
      </c>
      <c r="BC27" s="39">
        <f t="shared" si="3"/>
        <v>108</v>
      </c>
      <c r="BD27">
        <f>BD26+$BD$8</f>
        <v>771</v>
      </c>
      <c r="BE27">
        <f>INDEX(I:I,BD27,1)</f>
        <v>600</v>
      </c>
      <c r="BF27" s="7">
        <f>INDEX(K:K,BD27,1)/10000</f>
        <v>1047</v>
      </c>
      <c r="BG27" s="7">
        <f>INDEX(K:K,BD27+1,1)/10000</f>
        <v>1044.6993</v>
      </c>
      <c r="BH27" s="7">
        <f>INDEX(C:C,$BC$7+$BA$7+BA26*$BA$8,1)</f>
        <v>1023.966</v>
      </c>
      <c r="BI27" s="7">
        <f>INDEX(C:C,10+BA26*$BA$8,1)</f>
        <v>1022</v>
      </c>
      <c r="BJ27" s="7">
        <f>INDEX(AU:AU,BC27,1)</f>
        <v>992.04399999999998</v>
      </c>
      <c r="BK27" s="7">
        <f>INDEX(AU:AU,BC27-3,1)</f>
        <v>986.45740000000001</v>
      </c>
      <c r="BL27" s="7">
        <f t="shared" si="0"/>
        <v>2010.4234000000001</v>
      </c>
      <c r="BM27" s="7">
        <f t="shared" si="1"/>
        <v>2014.0439999999999</v>
      </c>
      <c r="BN27" s="7"/>
      <c r="BO27" s="7"/>
      <c r="BP27" s="7" t="s">
        <v>864</v>
      </c>
      <c r="BQ27" s="7">
        <v>1045.0947000000001</v>
      </c>
      <c r="BR27" s="7">
        <v>1.4220999999999999</v>
      </c>
      <c r="BS27" s="7">
        <v>7.05</v>
      </c>
      <c r="BT27" s="7">
        <v>558.1</v>
      </c>
      <c r="BU27" s="7">
        <v>36.700000000000003</v>
      </c>
      <c r="BV27" s="7"/>
      <c r="BW27" s="7" t="s">
        <v>864</v>
      </c>
      <c r="BX27" s="7">
        <v>1045.0947000000001</v>
      </c>
      <c r="BY27" s="7">
        <v>1.4220999999999999</v>
      </c>
      <c r="BZ27" s="7">
        <v>5.5890000000000004</v>
      </c>
      <c r="CA27" s="7">
        <v>558.1</v>
      </c>
      <c r="CB27" s="7">
        <v>42.24</v>
      </c>
      <c r="CC27" s="7"/>
      <c r="CD27" s="7" t="s">
        <v>262</v>
      </c>
      <c r="CE27" s="7">
        <v>1021.8862</v>
      </c>
      <c r="CF27" s="7">
        <v>1.3207</v>
      </c>
      <c r="CG27" s="7">
        <v>5.5890000000000004</v>
      </c>
      <c r="CH27" s="7">
        <v>1128.6990000000001</v>
      </c>
      <c r="CI27" s="7">
        <v>40.17</v>
      </c>
      <c r="CJ27" s="7"/>
      <c r="CK27" s="7" t="s">
        <v>262</v>
      </c>
      <c r="CL27" s="7">
        <v>1021.8862</v>
      </c>
      <c r="CM27" s="7">
        <v>1.3207</v>
      </c>
      <c r="CN27" s="7">
        <v>3.9889999999999999</v>
      </c>
      <c r="CO27" s="7">
        <v>1128.6990000000001</v>
      </c>
      <c r="CP27" s="7">
        <v>48.47</v>
      </c>
      <c r="CQ27" s="7">
        <f t="shared" si="4"/>
        <v>46</v>
      </c>
      <c r="CR27" s="4">
        <f>INDEX(CJ:CJ,CQ27,1)</f>
        <v>570</v>
      </c>
      <c r="CS27" s="41">
        <f t="shared" si="5"/>
        <v>60.42</v>
      </c>
      <c r="CT27" s="41">
        <f t="shared" si="6"/>
        <v>39.58</v>
      </c>
      <c r="CU27" s="15">
        <f t="shared" si="7"/>
        <v>68.14</v>
      </c>
      <c r="CV27" s="15">
        <f t="shared" si="8"/>
        <v>31.86</v>
      </c>
      <c r="CW27" s="41">
        <f t="shared" si="9"/>
        <v>75.98</v>
      </c>
      <c r="CX27" s="41">
        <f t="shared" si="10"/>
        <v>24.02</v>
      </c>
      <c r="CY27" s="15">
        <f t="shared" si="11"/>
        <v>71.489999999999995</v>
      </c>
      <c r="CZ27" s="15">
        <f t="shared" si="12"/>
        <v>28.51</v>
      </c>
      <c r="DA27" s="37">
        <f t="shared" si="19"/>
        <v>570</v>
      </c>
      <c r="DB27" s="32"/>
      <c r="DC27" s="33">
        <f t="shared" si="20"/>
        <v>779.04399999999998</v>
      </c>
      <c r="DD27" s="33">
        <f t="shared" si="21"/>
        <v>1522.5</v>
      </c>
      <c r="DE27" s="33">
        <v>106</v>
      </c>
      <c r="DF27" s="33">
        <v>338</v>
      </c>
      <c r="DG27" s="33">
        <v>28</v>
      </c>
      <c r="DH27" s="33">
        <v>26</v>
      </c>
      <c r="DI27" s="35">
        <v>1</v>
      </c>
      <c r="DJ27" s="35">
        <v>1.5</v>
      </c>
      <c r="DK27" s="36">
        <v>1</v>
      </c>
      <c r="DL27" s="36">
        <f>DG27*DK27*LN((DJ27*DH27*DC27)/(DI27*DG27*DD27)+1)</f>
        <v>15.06611083550909</v>
      </c>
      <c r="DM27" s="36">
        <f t="shared" si="13"/>
        <v>1.506611083550909</v>
      </c>
      <c r="DN27" s="36">
        <f t="shared" si="2"/>
        <v>10.147972699989102</v>
      </c>
      <c r="DO27" s="36">
        <f t="shared" ref="DO27" si="55">DN27/10</f>
        <v>1.0147972699989103</v>
      </c>
      <c r="DR27" t="s">
        <v>5</v>
      </c>
      <c r="DS27">
        <v>58.526800000000001</v>
      </c>
      <c r="DZ27" t="s">
        <v>873</v>
      </c>
      <c r="EA27">
        <v>5.2266500000000002</v>
      </c>
      <c r="EH27" t="s">
        <v>873</v>
      </c>
      <c r="EI27">
        <v>271.553</v>
      </c>
      <c r="EQ27" t="s">
        <v>873</v>
      </c>
      <c r="ER27">
        <v>218.60900000000001</v>
      </c>
      <c r="EY27" t="s">
        <v>873</v>
      </c>
      <c r="EZ27">
        <v>185.91300000000001</v>
      </c>
      <c r="FG27" t="s">
        <v>873</v>
      </c>
      <c r="FH27">
        <v>280.64800000000002</v>
      </c>
      <c r="FS27">
        <v>120</v>
      </c>
      <c r="FT27" t="s">
        <v>746</v>
      </c>
      <c r="FU27">
        <v>75.225899999999996</v>
      </c>
      <c r="FV27">
        <v>8.5</v>
      </c>
      <c r="FW27">
        <v>0.193</v>
      </c>
      <c r="FX27">
        <v>5.0000000000000001E-3</v>
      </c>
      <c r="FY27">
        <v>0</v>
      </c>
      <c r="GA27">
        <v>120</v>
      </c>
      <c r="GB27" t="s">
        <v>746</v>
      </c>
      <c r="GC27">
        <v>75.225899999999996</v>
      </c>
      <c r="GD27">
        <v>8.5</v>
      </c>
      <c r="GE27">
        <v>0.193</v>
      </c>
      <c r="GF27">
        <v>5.0000000000000001E-3</v>
      </c>
      <c r="GG27">
        <v>0</v>
      </c>
      <c r="HB27" t="s">
        <v>7</v>
      </c>
      <c r="HC27">
        <v>20</v>
      </c>
      <c r="HD27">
        <v>570</v>
      </c>
      <c r="HE27" s="45">
        <v>21.39</v>
      </c>
      <c r="HF27" s="51">
        <v>39.299999999999997</v>
      </c>
      <c r="HG27" s="51">
        <v>22.33</v>
      </c>
      <c r="HH27" s="45">
        <v>16.98</v>
      </c>
      <c r="HJ27" s="45">
        <v>118.499</v>
      </c>
      <c r="HK27" s="51">
        <v>217.75399999999999</v>
      </c>
      <c r="HL27" s="51">
        <v>123.735</v>
      </c>
      <c r="HM27" s="45">
        <v>94.076899999999995</v>
      </c>
      <c r="HO27">
        <f t="shared" si="15"/>
        <v>38.370000000000005</v>
      </c>
      <c r="HP27">
        <f t="shared" si="16"/>
        <v>61.629999999999995</v>
      </c>
      <c r="HR27" t="s">
        <v>7</v>
      </c>
      <c r="HS27">
        <v>20</v>
      </c>
      <c r="HT27">
        <v>570</v>
      </c>
      <c r="HU27">
        <v>16.25</v>
      </c>
      <c r="HV27">
        <v>45.87</v>
      </c>
      <c r="HW27">
        <v>37.880000000000003</v>
      </c>
      <c r="HY27">
        <v>1737.98</v>
      </c>
      <c r="HZ27">
        <v>4905.58</v>
      </c>
      <c r="IA27">
        <v>4051.59</v>
      </c>
      <c r="IC27">
        <f t="shared" si="17"/>
        <v>62.12</v>
      </c>
      <c r="ID27">
        <f t="shared" si="18"/>
        <v>37.880000000000003</v>
      </c>
    </row>
    <row r="28" spans="1:238" x14ac:dyDescent="0.25">
      <c r="A28" s="15"/>
      <c r="B28" s="16" t="s">
        <v>262</v>
      </c>
      <c r="C28" s="17">
        <v>1021.8862</v>
      </c>
      <c r="D28" s="17">
        <v>1.3207</v>
      </c>
      <c r="E28" s="17">
        <v>5.5890000000000004</v>
      </c>
      <c r="F28" s="17">
        <v>1128.6980000000001</v>
      </c>
      <c r="G28" s="17">
        <v>40.17</v>
      </c>
      <c r="I28" s="9"/>
      <c r="J28" s="9" t="s">
        <v>372</v>
      </c>
      <c r="K28" s="9"/>
      <c r="L28" s="9"/>
      <c r="M28" s="9"/>
      <c r="N28" s="9"/>
      <c r="O28" s="9"/>
      <c r="Q28" s="18" t="s">
        <v>7</v>
      </c>
      <c r="R28" s="19">
        <v>21</v>
      </c>
      <c r="S28" s="19">
        <v>600</v>
      </c>
      <c r="T28" s="20">
        <v>17.309999999999999</v>
      </c>
      <c r="U28" s="20">
        <v>46.67</v>
      </c>
      <c r="V28" s="20">
        <v>36.03</v>
      </c>
      <c r="W28" s="20"/>
      <c r="X28" s="20">
        <v>1947.82</v>
      </c>
      <c r="Y28" s="20">
        <v>5251.59</v>
      </c>
      <c r="Z28" s="20">
        <v>4054.24</v>
      </c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S28" s="4">
        <v>120</v>
      </c>
      <c r="AT28" s="5" t="s">
        <v>443</v>
      </c>
      <c r="AU28" s="7">
        <v>992.20309999999995</v>
      </c>
      <c r="AV28" s="7">
        <v>1.6832</v>
      </c>
      <c r="AW28" s="7">
        <v>0.78</v>
      </c>
      <c r="AX28" s="7">
        <v>261.41000000000003</v>
      </c>
      <c r="AY28" s="7">
        <v>2.3199999999999998</v>
      </c>
      <c r="BA28" s="4">
        <v>22</v>
      </c>
      <c r="BB28" s="4">
        <v>630</v>
      </c>
      <c r="BC28" s="39">
        <f t="shared" si="3"/>
        <v>113</v>
      </c>
      <c r="BD28">
        <f>BD27+$BD$8</f>
        <v>809</v>
      </c>
      <c r="BE28">
        <f>INDEX(I:I,BD28,1)</f>
        <v>630</v>
      </c>
      <c r="BF28" s="7">
        <f>INDEX(K:K,BD28,1)/10000</f>
        <v>1046.9761000000001</v>
      </c>
      <c r="BG28" s="7">
        <f>INDEX(K:K,BD28+1,1)/10000</f>
        <v>1044.5007000000001</v>
      </c>
      <c r="BH28" s="7">
        <f>INDEX(C:C,$BC$7+$BA$7+BA27*$BA$8,1)</f>
        <v>1023.9578</v>
      </c>
      <c r="BI28" s="7">
        <f>INDEX(C:C,10+BA27*$BA$8,1)</f>
        <v>1022</v>
      </c>
      <c r="BJ28" s="7">
        <f>INDEX(AU:AU,BC28,1)</f>
        <v>992.04399999999998</v>
      </c>
      <c r="BK28" s="7">
        <f>INDEX(AU:AU,BC28-3,1)</f>
        <v>986.4</v>
      </c>
      <c r="BL28" s="7">
        <f t="shared" si="0"/>
        <v>2010.3578</v>
      </c>
      <c r="BM28" s="7">
        <f t="shared" si="1"/>
        <v>2014.0439999999999</v>
      </c>
      <c r="BN28" s="7"/>
      <c r="BO28" s="7">
        <v>300</v>
      </c>
      <c r="BP28" s="7" t="s">
        <v>6</v>
      </c>
      <c r="BQ28" s="7">
        <v>1047.0943</v>
      </c>
      <c r="BR28" s="7">
        <v>2.0318000000000001</v>
      </c>
      <c r="BS28" s="7">
        <v>5.5890000000000004</v>
      </c>
      <c r="BT28" s="7">
        <v>733.44500000000005</v>
      </c>
      <c r="BU28" s="7">
        <v>57.94</v>
      </c>
      <c r="BV28" s="7">
        <v>300</v>
      </c>
      <c r="BW28" s="7" t="s">
        <v>6</v>
      </c>
      <c r="BX28" s="7">
        <v>1047.0943</v>
      </c>
      <c r="BY28" s="7">
        <v>2.0318000000000001</v>
      </c>
      <c r="BZ28" s="7">
        <v>5.5890000000000004</v>
      </c>
      <c r="CA28" s="7">
        <v>733.44500000000005</v>
      </c>
      <c r="CB28" s="7">
        <v>52.2</v>
      </c>
      <c r="CC28" s="7">
        <v>300</v>
      </c>
      <c r="CD28" s="7" t="s">
        <v>263</v>
      </c>
      <c r="CE28" s="7">
        <v>1023.8821</v>
      </c>
      <c r="CF28" s="7">
        <v>2.2002999999999999</v>
      </c>
      <c r="CG28" s="7">
        <v>5.5890000000000004</v>
      </c>
      <c r="CH28" s="7">
        <v>1730.932</v>
      </c>
      <c r="CI28" s="7">
        <v>66.14</v>
      </c>
      <c r="CJ28" s="4">
        <v>300</v>
      </c>
      <c r="CK28" s="7" t="s">
        <v>263</v>
      </c>
      <c r="CL28" s="7">
        <v>1023.8821</v>
      </c>
      <c r="CM28" s="7">
        <v>2.2002999999999999</v>
      </c>
      <c r="CN28" s="7">
        <v>5.5890000000000004</v>
      </c>
      <c r="CO28" s="7">
        <v>1730.932</v>
      </c>
      <c r="CP28" s="7">
        <v>58.23</v>
      </c>
      <c r="CQ28" s="7">
        <f t="shared" si="4"/>
        <v>48</v>
      </c>
      <c r="CR28" s="4">
        <f>INDEX(CJ:CJ,CQ28,1)</f>
        <v>600</v>
      </c>
      <c r="CS28" s="41">
        <f t="shared" si="5"/>
        <v>68.84</v>
      </c>
      <c r="CT28" s="41">
        <f t="shared" si="6"/>
        <v>31.16</v>
      </c>
      <c r="CU28" s="15">
        <f t="shared" si="7"/>
        <v>75.58</v>
      </c>
      <c r="CV28" s="15">
        <f t="shared" si="8"/>
        <v>24.42</v>
      </c>
      <c r="CW28" s="41">
        <f t="shared" si="9"/>
        <v>65.73</v>
      </c>
      <c r="CX28" s="41">
        <f t="shared" si="10"/>
        <v>34.270000000000003</v>
      </c>
      <c r="CY28" s="15">
        <f t="shared" si="11"/>
        <v>60.33</v>
      </c>
      <c r="CZ28" s="15">
        <f t="shared" si="12"/>
        <v>39.67</v>
      </c>
      <c r="DA28" s="37">
        <f t="shared" si="19"/>
        <v>600</v>
      </c>
      <c r="DB28" s="32"/>
      <c r="DC28" s="33">
        <f t="shared" si="20"/>
        <v>782.46799999999996</v>
      </c>
      <c r="DD28" s="33">
        <f t="shared" si="21"/>
        <v>1562.2739999999999</v>
      </c>
      <c r="DE28" s="33">
        <v>115</v>
      </c>
      <c r="DF28" s="33">
        <v>344</v>
      </c>
      <c r="DG28" s="33">
        <v>28</v>
      </c>
      <c r="DH28" s="33">
        <v>26</v>
      </c>
      <c r="DI28" s="35">
        <v>1</v>
      </c>
      <c r="DJ28" s="35">
        <v>1.5</v>
      </c>
      <c r="DK28" s="36">
        <v>1</v>
      </c>
      <c r="DL28" s="36">
        <f>DG28*DK28*LN((DJ28*DH28*DC28)/(DI28*DG28*DD28)+1)</f>
        <v>14.818284963299236</v>
      </c>
      <c r="DM28" s="36">
        <f t="shared" si="13"/>
        <v>1.4818284963299235</v>
      </c>
      <c r="DN28" s="36">
        <f t="shared" si="2"/>
        <v>10.704087977396727</v>
      </c>
      <c r="DO28" s="36">
        <f t="shared" ref="DO28" si="56">DN28/10</f>
        <v>1.0704087977396726</v>
      </c>
      <c r="DS28" t="s">
        <v>372</v>
      </c>
      <c r="EA28" t="s">
        <v>372</v>
      </c>
      <c r="EI28" t="s">
        <v>372</v>
      </c>
      <c r="ER28" t="s">
        <v>372</v>
      </c>
      <c r="EZ28" t="s">
        <v>372</v>
      </c>
      <c r="FH28" t="s">
        <v>372</v>
      </c>
      <c r="FT28" t="s">
        <v>745</v>
      </c>
      <c r="FU28">
        <v>72.818399999999997</v>
      </c>
      <c r="FV28">
        <v>0.37519999999999998</v>
      </c>
      <c r="FW28">
        <v>0.217</v>
      </c>
      <c r="FX28">
        <v>2450.9839999999999</v>
      </c>
      <c r="FY28">
        <v>73.680000000000007</v>
      </c>
      <c r="GB28" t="s">
        <v>745</v>
      </c>
      <c r="GC28">
        <v>72.818399999999997</v>
      </c>
      <c r="GD28">
        <v>0.37519999999999998</v>
      </c>
      <c r="GE28">
        <v>0.217</v>
      </c>
      <c r="GF28">
        <v>2450.9839999999999</v>
      </c>
      <c r="GG28">
        <v>73.680000000000007</v>
      </c>
      <c r="HB28" t="s">
        <v>7</v>
      </c>
      <c r="HC28">
        <v>21</v>
      </c>
      <c r="HD28">
        <v>600</v>
      </c>
      <c r="HE28" s="45">
        <v>7.91</v>
      </c>
      <c r="HF28" s="51">
        <v>65.72</v>
      </c>
      <c r="HG28" s="51">
        <v>24.1</v>
      </c>
      <c r="HH28" s="45">
        <v>2.27</v>
      </c>
      <c r="HJ28" s="45">
        <v>30.380500000000001</v>
      </c>
      <c r="HK28" s="51">
        <v>252.42</v>
      </c>
      <c r="HL28" s="51">
        <v>92.554100000000005</v>
      </c>
      <c r="HM28" s="45">
        <v>8.7234499999999997</v>
      </c>
      <c r="HO28">
        <f t="shared" si="15"/>
        <v>10.18</v>
      </c>
      <c r="HP28">
        <f t="shared" si="16"/>
        <v>89.82</v>
      </c>
      <c r="HR28" t="s">
        <v>7</v>
      </c>
      <c r="HS28">
        <v>21</v>
      </c>
      <c r="HT28">
        <v>600</v>
      </c>
      <c r="HU28">
        <v>16.940000000000001</v>
      </c>
      <c r="HV28">
        <v>45.68</v>
      </c>
      <c r="HW28">
        <v>37.380000000000003</v>
      </c>
      <c r="HY28">
        <v>1839.02</v>
      </c>
      <c r="HZ28">
        <v>4958.7700000000004</v>
      </c>
      <c r="IA28">
        <v>4058.13</v>
      </c>
      <c r="IC28">
        <f t="shared" si="17"/>
        <v>62.620000000000005</v>
      </c>
      <c r="ID28">
        <f t="shared" si="18"/>
        <v>37.380000000000003</v>
      </c>
    </row>
    <row r="29" spans="1:238" x14ac:dyDescent="0.25">
      <c r="A29" s="16" t="s">
        <v>37</v>
      </c>
      <c r="B29" s="16" t="s">
        <v>263</v>
      </c>
      <c r="C29" s="17">
        <v>1023.8824</v>
      </c>
      <c r="D29" s="17">
        <v>2.1997</v>
      </c>
      <c r="E29" s="17">
        <v>5.5890000000000004</v>
      </c>
      <c r="F29" s="17">
        <v>1730.1420000000001</v>
      </c>
      <c r="G29" s="17">
        <v>66.099999999999994</v>
      </c>
      <c r="I29" s="9" t="s">
        <v>262</v>
      </c>
      <c r="J29" s="10">
        <v>109719</v>
      </c>
      <c r="K29" s="9"/>
      <c r="L29" s="9"/>
      <c r="M29" s="9"/>
      <c r="N29" s="9"/>
      <c r="O29" s="9"/>
      <c r="Q29" s="18" t="s">
        <v>7</v>
      </c>
      <c r="R29" s="19">
        <v>22</v>
      </c>
      <c r="S29" s="19">
        <v>630</v>
      </c>
      <c r="T29" s="20">
        <v>14.73</v>
      </c>
      <c r="U29" s="20">
        <v>50.53</v>
      </c>
      <c r="V29" s="20">
        <v>34.74</v>
      </c>
      <c r="W29" s="20"/>
      <c r="X29" s="20">
        <v>1672.97</v>
      </c>
      <c r="Y29" s="20">
        <v>5741.18</v>
      </c>
      <c r="Z29" s="20">
        <v>3946.9</v>
      </c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S29" s="4">
        <v>120</v>
      </c>
      <c r="AT29" s="5" t="s">
        <v>448</v>
      </c>
      <c r="AU29" s="7">
        <v>953.66890000000001</v>
      </c>
      <c r="AV29" s="7">
        <v>2.3752</v>
      </c>
      <c r="AW29" s="7">
        <v>0.78</v>
      </c>
      <c r="AX29" s="7">
        <v>8197.0290000000005</v>
      </c>
      <c r="AY29" s="7">
        <v>72.83</v>
      </c>
      <c r="BA29" s="4">
        <v>23</v>
      </c>
      <c r="BB29" s="4">
        <v>660</v>
      </c>
      <c r="BC29" s="39">
        <f t="shared" si="3"/>
        <v>118</v>
      </c>
      <c r="BD29">
        <f>BD28+$BD$8</f>
        <v>847</v>
      </c>
      <c r="BE29">
        <f>INDEX(I:I,BD29,1)</f>
        <v>660</v>
      </c>
      <c r="BF29" s="7">
        <f>INDEX(K:K,BD29,1)/10000</f>
        <v>1047</v>
      </c>
      <c r="BG29" s="7">
        <f>INDEX(K:K,BD29+1,1)/10000</f>
        <v>1044.3354999999999</v>
      </c>
      <c r="BH29" s="7">
        <f>INDEX(C:C,$BC$7+$BA$7+BA28*$BA$8,1)</f>
        <v>1023.8862</v>
      </c>
      <c r="BI29" s="7">
        <f>INDEX(C:C,10+BA28*$BA$8,1)</f>
        <v>1022</v>
      </c>
      <c r="BJ29" s="7">
        <f>INDEX(AU:AU,BC29,1)</f>
        <v>992.04399999999998</v>
      </c>
      <c r="BK29" s="7">
        <f>INDEX(AU:AU,BC29-3,1)</f>
        <v>986.6</v>
      </c>
      <c r="BL29" s="7">
        <f t="shared" si="0"/>
        <v>2010.4862000000001</v>
      </c>
      <c r="BM29" s="7">
        <f t="shared" si="1"/>
        <v>2014.0439999999999</v>
      </c>
      <c r="BN29" s="7"/>
      <c r="BO29" s="7"/>
      <c r="BP29" s="7" t="s">
        <v>864</v>
      </c>
      <c r="BQ29" s="7">
        <v>1045.1691000000001</v>
      </c>
      <c r="BR29" s="7">
        <v>1.7031000000000001</v>
      </c>
      <c r="BS29" s="7">
        <v>7.05</v>
      </c>
      <c r="BT29" s="7">
        <v>671.53</v>
      </c>
      <c r="BU29" s="7">
        <v>42.06</v>
      </c>
      <c r="BV29" s="7"/>
      <c r="BW29" s="7" t="s">
        <v>864</v>
      </c>
      <c r="BX29" s="7">
        <v>1045.1691000000001</v>
      </c>
      <c r="BY29" s="7">
        <v>1.7031000000000001</v>
      </c>
      <c r="BZ29" s="7">
        <v>5.5890000000000004</v>
      </c>
      <c r="CA29" s="7">
        <v>671.53</v>
      </c>
      <c r="CB29" s="7">
        <v>47.8</v>
      </c>
      <c r="CC29" s="7"/>
      <c r="CD29" s="7" t="s">
        <v>262</v>
      </c>
      <c r="CE29" s="7">
        <v>1021.8816</v>
      </c>
      <c r="CF29" s="7">
        <v>1.2023999999999999</v>
      </c>
      <c r="CG29" s="7">
        <v>5.5890000000000004</v>
      </c>
      <c r="CH29" s="7">
        <v>886.28499999999997</v>
      </c>
      <c r="CI29" s="7">
        <v>33.86</v>
      </c>
      <c r="CJ29" s="7"/>
      <c r="CK29" s="7" t="s">
        <v>262</v>
      </c>
      <c r="CL29" s="7">
        <v>1021.8816</v>
      </c>
      <c r="CM29" s="7">
        <v>1.2023999999999999</v>
      </c>
      <c r="CN29" s="7">
        <v>3.9889999999999999</v>
      </c>
      <c r="CO29" s="7">
        <v>886.28499999999997</v>
      </c>
      <c r="CP29" s="7">
        <v>41.77</v>
      </c>
      <c r="CQ29" s="7">
        <f t="shared" si="4"/>
        <v>50</v>
      </c>
      <c r="CR29" s="4">
        <f>INDEX(CJ:CJ,CQ29,1)</f>
        <v>630</v>
      </c>
      <c r="CS29" s="41">
        <f t="shared" si="5"/>
        <v>73.94</v>
      </c>
      <c r="CT29" s="41">
        <f t="shared" si="6"/>
        <v>26.06</v>
      </c>
      <c r="CU29" s="15">
        <f t="shared" si="7"/>
        <v>79.900000000000006</v>
      </c>
      <c r="CV29" s="15">
        <f t="shared" si="8"/>
        <v>20.100000000000001</v>
      </c>
      <c r="CW29" s="41">
        <f t="shared" si="9"/>
        <v>89.42</v>
      </c>
      <c r="CX29" s="41">
        <f t="shared" si="10"/>
        <v>10.58</v>
      </c>
      <c r="CY29" s="15">
        <f t="shared" si="11"/>
        <v>87.01</v>
      </c>
      <c r="CZ29" s="15">
        <f t="shared" si="12"/>
        <v>12.99</v>
      </c>
      <c r="DA29" s="37">
        <f t="shared" si="19"/>
        <v>630</v>
      </c>
      <c r="DB29" s="32"/>
      <c r="DC29" s="33">
        <f t="shared" si="20"/>
        <v>761.75199999999995</v>
      </c>
      <c r="DD29" s="33">
        <f t="shared" si="21"/>
        <v>1608.87</v>
      </c>
      <c r="DE29" s="33">
        <v>110</v>
      </c>
      <c r="DF29" s="33">
        <v>340</v>
      </c>
      <c r="DG29" s="33">
        <v>28</v>
      </c>
      <c r="DH29" s="33">
        <v>26</v>
      </c>
      <c r="DI29" s="35">
        <v>1</v>
      </c>
      <c r="DJ29" s="35">
        <v>1.5</v>
      </c>
      <c r="DK29" s="36">
        <v>1</v>
      </c>
      <c r="DL29" s="36">
        <f>DG29*DK29*LN((DJ29*DH29*DC29)/(DI29*DG29*DD29)+1)</f>
        <v>14.182058812438015</v>
      </c>
      <c r="DM29" s="36">
        <f t="shared" si="13"/>
        <v>1.4182058812438014</v>
      </c>
      <c r="DN29" s="36">
        <f t="shared" si="2"/>
        <v>10.41594732130195</v>
      </c>
      <c r="DO29" s="36">
        <f t="shared" ref="DO29" si="57">DN29/10</f>
        <v>1.041594732130195</v>
      </c>
      <c r="FT29" t="s">
        <v>744</v>
      </c>
      <c r="FU29">
        <v>73.227500000000006</v>
      </c>
      <c r="FV29">
        <v>0.34</v>
      </c>
      <c r="FW29">
        <v>0.217</v>
      </c>
      <c r="FX29">
        <v>875.66099999999994</v>
      </c>
      <c r="FY29">
        <v>26.32</v>
      </c>
      <c r="GB29" t="s">
        <v>744</v>
      </c>
      <c r="GC29">
        <v>73.227500000000006</v>
      </c>
      <c r="GD29">
        <v>0.34</v>
      </c>
      <c r="GE29">
        <v>0.217</v>
      </c>
      <c r="GF29">
        <v>875.66099999999994</v>
      </c>
      <c r="GG29">
        <v>26.32</v>
      </c>
      <c r="HB29" t="s">
        <v>7</v>
      </c>
      <c r="HC29">
        <v>22</v>
      </c>
      <c r="HD29">
        <v>630</v>
      </c>
      <c r="HE29" s="45">
        <v>15.37</v>
      </c>
      <c r="HF29" s="51">
        <v>49.96</v>
      </c>
      <c r="HG29" s="51">
        <v>30.24</v>
      </c>
      <c r="HH29" s="45">
        <v>4.43</v>
      </c>
      <c r="HJ29" s="45">
        <v>70.313299999999998</v>
      </c>
      <c r="HK29" s="51">
        <v>228.56899999999999</v>
      </c>
      <c r="HL29" s="51">
        <v>138.35</v>
      </c>
      <c r="HM29" s="45">
        <v>20.2531</v>
      </c>
      <c r="HO29">
        <f t="shared" si="15"/>
        <v>19.799999999999997</v>
      </c>
      <c r="HP29">
        <f t="shared" si="16"/>
        <v>80.2</v>
      </c>
      <c r="HR29" t="s">
        <v>7</v>
      </c>
      <c r="HS29">
        <v>22</v>
      </c>
      <c r="HT29">
        <v>630</v>
      </c>
      <c r="HU29">
        <v>14.44</v>
      </c>
      <c r="HV29">
        <v>49.48</v>
      </c>
      <c r="HW29">
        <v>36.07</v>
      </c>
      <c r="HY29">
        <v>1579.48</v>
      </c>
      <c r="HZ29">
        <v>5410.82</v>
      </c>
      <c r="IA29">
        <v>3944.46</v>
      </c>
      <c r="IC29">
        <f t="shared" si="17"/>
        <v>63.919999999999995</v>
      </c>
      <c r="ID29">
        <f t="shared" si="18"/>
        <v>36.07</v>
      </c>
    </row>
    <row r="30" spans="1:238" x14ac:dyDescent="0.25">
      <c r="A30" s="15"/>
      <c r="B30" s="16" t="s">
        <v>262</v>
      </c>
      <c r="C30" s="17">
        <v>1021.8819</v>
      </c>
      <c r="D30" s="17">
        <v>1.2044999999999999</v>
      </c>
      <c r="E30" s="17">
        <v>5.5890000000000004</v>
      </c>
      <c r="F30" s="17">
        <v>887.51400000000001</v>
      </c>
      <c r="G30" s="17">
        <v>33.9</v>
      </c>
      <c r="I30" s="9"/>
      <c r="J30" s="9" t="s">
        <v>372</v>
      </c>
      <c r="K30" s="9"/>
      <c r="L30" s="9"/>
      <c r="M30" s="9"/>
      <c r="N30" s="9"/>
      <c r="O30" s="9"/>
      <c r="Q30" s="18" t="s">
        <v>7</v>
      </c>
      <c r="R30" s="19">
        <v>23</v>
      </c>
      <c r="S30" s="19">
        <v>660</v>
      </c>
      <c r="T30" s="20">
        <v>15.92</v>
      </c>
      <c r="U30" s="20">
        <v>48.8</v>
      </c>
      <c r="V30" s="20">
        <v>35.28</v>
      </c>
      <c r="W30" s="20"/>
      <c r="X30" s="20">
        <v>1831.88</v>
      </c>
      <c r="Y30" s="20">
        <v>5616.32</v>
      </c>
      <c r="Z30" s="20">
        <v>4060.27</v>
      </c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S30" s="4">
        <v>150</v>
      </c>
      <c r="AT30" s="5" t="s">
        <v>442</v>
      </c>
      <c r="AU30" s="7">
        <v>986.4</v>
      </c>
      <c r="AV30" s="7">
        <v>4.4539</v>
      </c>
      <c r="AW30" s="7">
        <v>0.78</v>
      </c>
      <c r="AX30" s="7">
        <v>1140.854</v>
      </c>
      <c r="AY30" s="7">
        <v>11.22</v>
      </c>
      <c r="BB30" s="4">
        <v>690</v>
      </c>
      <c r="BC30" s="39">
        <f t="shared" si="3"/>
        <v>123</v>
      </c>
      <c r="BD30">
        <f>BD29+$BD$8</f>
        <v>885</v>
      </c>
      <c r="BE30">
        <f>INDEX(I:I,BD30,1)</f>
        <v>690</v>
      </c>
      <c r="BF30" s="7">
        <f>INDEX(K:K,BD30,1)/10000</f>
        <v>1046.8697999999999</v>
      </c>
      <c r="BG30" s="7">
        <f>INDEX(K:K,BD30+1,1)/10000</f>
        <v>1044.5165999999999</v>
      </c>
      <c r="BH30" s="7">
        <f>INDEX(C:C,$BC$7+$BA$7+BA29*$BA$8,1)</f>
        <v>1024.0179000000001</v>
      </c>
      <c r="BI30" s="7">
        <f>INDEX(C:C,10+BA29*$BA$8,1)</f>
        <v>1022</v>
      </c>
      <c r="BJ30" s="7">
        <f>INDEX(AU:AU,BC30,1)</f>
        <v>992.04399999999998</v>
      </c>
      <c r="BK30" s="7">
        <f>INDEX(AU:AU,BC30-3,1)</f>
        <v>986.6</v>
      </c>
      <c r="BL30" s="7">
        <f t="shared" si="0"/>
        <v>2010.6179000000002</v>
      </c>
      <c r="BM30" s="7">
        <f t="shared" si="1"/>
        <v>2014.0439999999999</v>
      </c>
      <c r="BN30" s="7"/>
      <c r="BO30" s="7">
        <v>330</v>
      </c>
      <c r="BP30" s="7" t="s">
        <v>6</v>
      </c>
      <c r="BQ30" s="7">
        <v>1046.943</v>
      </c>
      <c r="BR30" s="7">
        <v>2.4834000000000001</v>
      </c>
      <c r="BS30" s="7">
        <v>5.5890000000000004</v>
      </c>
      <c r="BT30" s="7">
        <v>1011.222</v>
      </c>
      <c r="BU30" s="7">
        <v>78.25</v>
      </c>
      <c r="BV30" s="7">
        <v>330</v>
      </c>
      <c r="BW30" s="7" t="s">
        <v>6</v>
      </c>
      <c r="BX30" s="7">
        <v>1046.943</v>
      </c>
      <c r="BY30" s="7">
        <v>2.4834000000000001</v>
      </c>
      <c r="BZ30" s="7">
        <v>5.5890000000000004</v>
      </c>
      <c r="CA30" s="7">
        <v>1011.222</v>
      </c>
      <c r="CB30" s="7">
        <v>74.040000000000006</v>
      </c>
      <c r="CC30">
        <v>330</v>
      </c>
      <c r="CD30" t="s">
        <v>263</v>
      </c>
      <c r="CE30">
        <v>1023.953</v>
      </c>
      <c r="CF30">
        <v>2.0945999999999998</v>
      </c>
      <c r="CG30">
        <v>5.5890000000000004</v>
      </c>
      <c r="CH30">
        <v>1623.097</v>
      </c>
      <c r="CI30">
        <v>57.61</v>
      </c>
      <c r="CJ30" s="4">
        <v>330</v>
      </c>
      <c r="CK30" s="7" t="s">
        <v>263</v>
      </c>
      <c r="CL30" s="7">
        <v>1023.953</v>
      </c>
      <c r="CM30" s="7">
        <v>2.0945999999999998</v>
      </c>
      <c r="CN30" s="7">
        <v>5.5890000000000004</v>
      </c>
      <c r="CO30" s="7">
        <v>1623.097</v>
      </c>
      <c r="CP30" s="7">
        <v>49.24</v>
      </c>
      <c r="CQ30" s="7">
        <f t="shared" si="4"/>
        <v>52</v>
      </c>
      <c r="CR30" s="4">
        <f>INDEX(CJ:CJ,CQ30,1)</f>
        <v>660</v>
      </c>
      <c r="CS30" s="41">
        <f t="shared" si="5"/>
        <v>65.17</v>
      </c>
      <c r="CT30" s="41">
        <f t="shared" si="6"/>
        <v>34.83</v>
      </c>
      <c r="CU30" s="15">
        <f t="shared" si="7"/>
        <v>72.39</v>
      </c>
      <c r="CV30" s="15">
        <f t="shared" si="8"/>
        <v>27.61</v>
      </c>
      <c r="CW30" s="41">
        <f t="shared" si="9"/>
        <v>63.08</v>
      </c>
      <c r="CX30" s="41">
        <f t="shared" si="10"/>
        <v>36.92</v>
      </c>
      <c r="CY30" s="15">
        <f t="shared" si="11"/>
        <v>57.53</v>
      </c>
      <c r="CZ30" s="15">
        <f t="shared" si="12"/>
        <v>42.47</v>
      </c>
      <c r="DA30" s="37">
        <f t="shared" si="19"/>
        <v>660</v>
      </c>
      <c r="DB30" s="32"/>
      <c r="DC30" s="33">
        <f t="shared" si="20"/>
        <v>783.63099999999997</v>
      </c>
      <c r="DD30" s="33">
        <f t="shared" si="21"/>
        <v>1616.26</v>
      </c>
      <c r="DE30" s="33">
        <v>112</v>
      </c>
      <c r="DF30" s="33">
        <v>341</v>
      </c>
      <c r="DG30" s="33">
        <v>28</v>
      </c>
      <c r="DH30" s="33">
        <v>26</v>
      </c>
      <c r="DI30" s="35">
        <v>1</v>
      </c>
      <c r="DJ30" s="35">
        <v>1.5</v>
      </c>
      <c r="DK30" s="36">
        <v>1</v>
      </c>
      <c r="DL30" s="36">
        <f>DG30*DK30*LN((DJ30*DH30*DC30)/(DI30*DG30*DD30)+1)</f>
        <v>14.448048424169095</v>
      </c>
      <c r="DM30" s="36">
        <f t="shared" si="13"/>
        <v>1.4448048424169095</v>
      </c>
      <c r="DN30" s="36">
        <f t="shared" si="2"/>
        <v>10.547811366767135</v>
      </c>
      <c r="DO30" s="36">
        <f t="shared" ref="DO30" si="58">DN30/10</f>
        <v>1.0547811366767135</v>
      </c>
      <c r="FS30">
        <v>140</v>
      </c>
      <c r="FT30" t="s">
        <v>746</v>
      </c>
      <c r="FU30">
        <v>75.225899999999996</v>
      </c>
      <c r="FV30">
        <v>0.34</v>
      </c>
      <c r="FW30">
        <v>0.193</v>
      </c>
      <c r="FX30">
        <v>5.0000000000000001E-3</v>
      </c>
      <c r="FY30">
        <v>0</v>
      </c>
      <c r="GA30">
        <v>140</v>
      </c>
      <c r="GB30" t="s">
        <v>746</v>
      </c>
      <c r="GC30">
        <v>75.225899999999996</v>
      </c>
      <c r="GD30">
        <v>0.34</v>
      </c>
      <c r="GE30">
        <v>0.193</v>
      </c>
      <c r="GF30">
        <v>5.0000000000000001E-3</v>
      </c>
      <c r="GG30">
        <v>0</v>
      </c>
      <c r="HB30" t="s">
        <v>7</v>
      </c>
      <c r="HC30">
        <v>23</v>
      </c>
      <c r="HD30">
        <v>660</v>
      </c>
      <c r="HE30" s="45">
        <v>23.71</v>
      </c>
      <c r="HF30" s="51">
        <v>39.29</v>
      </c>
      <c r="HG30" s="51">
        <v>16.13</v>
      </c>
      <c r="HH30" s="45">
        <v>20.87</v>
      </c>
      <c r="HJ30" s="45">
        <v>127.523</v>
      </c>
      <c r="HK30" s="51">
        <v>211.291</v>
      </c>
      <c r="HL30" s="51">
        <v>86.730999999999995</v>
      </c>
      <c r="HM30" s="45">
        <v>112.227</v>
      </c>
      <c r="HO30">
        <f t="shared" si="15"/>
        <v>44.58</v>
      </c>
      <c r="HP30">
        <f t="shared" si="16"/>
        <v>55.42</v>
      </c>
      <c r="HR30" t="s">
        <v>7</v>
      </c>
      <c r="HS30">
        <v>23</v>
      </c>
      <c r="HT30">
        <v>660</v>
      </c>
      <c r="HU30">
        <v>15.59</v>
      </c>
      <c r="HV30">
        <v>47.78</v>
      </c>
      <c r="HW30">
        <v>36.630000000000003</v>
      </c>
      <c r="HY30">
        <v>1727.77</v>
      </c>
      <c r="HZ30">
        <v>5293.65</v>
      </c>
      <c r="IA30">
        <v>4058.16</v>
      </c>
      <c r="IC30">
        <f t="shared" si="17"/>
        <v>63.370000000000005</v>
      </c>
      <c r="ID30">
        <f t="shared" si="18"/>
        <v>36.630000000000003</v>
      </c>
    </row>
    <row r="31" spans="1:238" x14ac:dyDescent="0.25">
      <c r="A31" s="16" t="s">
        <v>39</v>
      </c>
      <c r="B31" s="16" t="s">
        <v>263</v>
      </c>
      <c r="C31" s="17">
        <v>1023.9532</v>
      </c>
      <c r="D31" s="17">
        <v>2.0947</v>
      </c>
      <c r="E31" s="17">
        <v>5.5890000000000004</v>
      </c>
      <c r="F31" s="17">
        <v>1622.8779999999999</v>
      </c>
      <c r="G31" s="17">
        <v>57.6</v>
      </c>
      <c r="I31" s="9"/>
      <c r="J31" s="9"/>
      <c r="K31" s="9"/>
      <c r="L31" s="9"/>
      <c r="M31" s="9"/>
      <c r="N31" s="9"/>
      <c r="O31" s="9"/>
      <c r="Q31" s="18" t="s">
        <v>7</v>
      </c>
      <c r="R31" s="19">
        <v>24</v>
      </c>
      <c r="S31" s="19">
        <v>690</v>
      </c>
      <c r="T31" s="20">
        <v>15.93</v>
      </c>
      <c r="U31" s="20">
        <v>49.62</v>
      </c>
      <c r="V31" s="20">
        <v>34.46</v>
      </c>
      <c r="W31" s="20"/>
      <c r="X31" s="20">
        <v>1897.8</v>
      </c>
      <c r="Y31" s="20">
        <v>5912.74</v>
      </c>
      <c r="Z31" s="20">
        <v>4105.8100000000004</v>
      </c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S31" s="4">
        <v>150</v>
      </c>
      <c r="AT31" s="5" t="s">
        <v>427</v>
      </c>
      <c r="AU31" s="7">
        <v>987.9</v>
      </c>
      <c r="AV31" s="7">
        <v>10.173299999999999</v>
      </c>
      <c r="AW31" s="7">
        <v>0.78</v>
      </c>
      <c r="AX31" s="7">
        <v>1059.912</v>
      </c>
      <c r="AY31" s="7">
        <v>10.42</v>
      </c>
      <c r="BH31" s="7"/>
      <c r="BP31" t="s">
        <v>864</v>
      </c>
      <c r="BQ31">
        <v>1045.0072</v>
      </c>
      <c r="BR31">
        <v>1.101</v>
      </c>
      <c r="BS31">
        <v>7.05</v>
      </c>
      <c r="BT31">
        <v>354.51900000000001</v>
      </c>
      <c r="BU31">
        <v>21.75</v>
      </c>
      <c r="BW31" t="s">
        <v>864</v>
      </c>
      <c r="BX31">
        <v>1045.0072</v>
      </c>
      <c r="BY31">
        <v>1.101</v>
      </c>
      <c r="BZ31">
        <v>5.5890000000000004</v>
      </c>
      <c r="CA31">
        <v>354.51900000000001</v>
      </c>
      <c r="CB31">
        <v>25.96</v>
      </c>
      <c r="CD31" t="s">
        <v>262</v>
      </c>
      <c r="CE31">
        <v>1022</v>
      </c>
      <c r="CF31">
        <v>1.4621</v>
      </c>
      <c r="CG31">
        <v>5.5890000000000004</v>
      </c>
      <c r="CH31">
        <v>1194.1610000000001</v>
      </c>
      <c r="CI31">
        <v>42.39</v>
      </c>
      <c r="CJ31" s="7"/>
      <c r="CK31" s="7" t="s">
        <v>262</v>
      </c>
      <c r="CL31" s="7">
        <v>1022</v>
      </c>
      <c r="CM31" s="7">
        <v>1.4621</v>
      </c>
      <c r="CN31" s="7">
        <v>3.9889999999999999</v>
      </c>
      <c r="CO31" s="7">
        <v>1194.1610000000001</v>
      </c>
      <c r="CP31" s="7">
        <v>50.76</v>
      </c>
      <c r="CQ31" s="7">
        <f t="shared" si="4"/>
        <v>54</v>
      </c>
      <c r="CR31" s="4">
        <f>INDEX(CJ:CJ,CQ31,1)</f>
        <v>690</v>
      </c>
      <c r="CS31" s="41">
        <f t="shared" si="5"/>
        <v>69.16</v>
      </c>
      <c r="CT31" s="41">
        <f t="shared" si="6"/>
        <v>30.84</v>
      </c>
      <c r="CU31" s="15">
        <f t="shared" si="7"/>
        <v>75.86</v>
      </c>
      <c r="CV31" s="15">
        <f t="shared" si="8"/>
        <v>24.14</v>
      </c>
      <c r="CW31" s="41">
        <f t="shared" si="9"/>
        <v>70.040000000000006</v>
      </c>
      <c r="CX31" s="41">
        <f t="shared" si="10"/>
        <v>29.96</v>
      </c>
      <c r="CY31" s="15">
        <f t="shared" si="11"/>
        <v>64.95</v>
      </c>
      <c r="CZ31" s="15">
        <f t="shared" si="12"/>
        <v>35.049999999999997</v>
      </c>
      <c r="DA31" s="37">
        <f t="shared" si="19"/>
        <v>690</v>
      </c>
      <c r="DB31" s="32"/>
      <c r="DC31" s="33">
        <f t="shared" si="20"/>
        <v>792.42100000000005</v>
      </c>
      <c r="DD31" s="33">
        <f t="shared" si="21"/>
        <v>1694.8870000000002</v>
      </c>
      <c r="DE31" s="33">
        <v>102</v>
      </c>
      <c r="DF31" s="33">
        <v>339</v>
      </c>
      <c r="DG31" s="33">
        <v>28</v>
      </c>
      <c r="DH31" s="33">
        <v>26</v>
      </c>
      <c r="DI31" s="35">
        <v>1</v>
      </c>
      <c r="DJ31" s="35">
        <v>1.5</v>
      </c>
      <c r="DK31" s="36">
        <v>1</v>
      </c>
      <c r="DL31" s="36">
        <f>DG31*DK31*LN((DJ31*DH31*DC31)/(DI31*DG31*DD31)+1)</f>
        <v>14.042252746308037</v>
      </c>
      <c r="DM31" s="36">
        <f t="shared" si="13"/>
        <v>1.4042252746308037</v>
      </c>
      <c r="DN31" s="36">
        <f t="shared" si="2"/>
        <v>9.8004382517651525</v>
      </c>
      <c r="DO31" s="36">
        <f t="shared" ref="DO31" si="59">DN31/10</f>
        <v>0.98004382517651523</v>
      </c>
      <c r="DR31" t="s">
        <v>375</v>
      </c>
      <c r="DZ31" t="s">
        <v>375</v>
      </c>
      <c r="EH31" t="s">
        <v>375</v>
      </c>
      <c r="EQ31" t="s">
        <v>375</v>
      </c>
      <c r="EY31" t="s">
        <v>375</v>
      </c>
      <c r="FG31" t="s">
        <v>375</v>
      </c>
      <c r="FT31" t="s">
        <v>745</v>
      </c>
      <c r="FU31">
        <v>72.822400000000002</v>
      </c>
      <c r="FV31">
        <v>0.3876</v>
      </c>
      <c r="FW31">
        <v>0.217</v>
      </c>
      <c r="FX31">
        <v>2553.8359999999998</v>
      </c>
      <c r="FY31">
        <v>74.87</v>
      </c>
      <c r="GB31" t="s">
        <v>745</v>
      </c>
      <c r="GC31">
        <v>72.822400000000002</v>
      </c>
      <c r="GD31">
        <v>0.3876</v>
      </c>
      <c r="GE31">
        <v>0.217</v>
      </c>
      <c r="GF31">
        <v>2553.8359999999998</v>
      </c>
      <c r="GG31">
        <v>74.87</v>
      </c>
      <c r="HB31" t="s">
        <v>7</v>
      </c>
      <c r="HC31">
        <v>24</v>
      </c>
      <c r="HD31">
        <v>690</v>
      </c>
      <c r="HE31" s="45">
        <v>13.41</v>
      </c>
      <c r="HF31" s="51">
        <v>47.58</v>
      </c>
      <c r="HG31" s="51">
        <v>27.19</v>
      </c>
      <c r="HH31" s="45">
        <v>11.82</v>
      </c>
      <c r="HJ31" s="45">
        <v>53.074599999999997</v>
      </c>
      <c r="HK31" s="51">
        <v>188.39400000000001</v>
      </c>
      <c r="HL31" s="51">
        <v>107.645</v>
      </c>
      <c r="HM31" s="45">
        <v>46.816499999999998</v>
      </c>
      <c r="HO31">
        <f t="shared" si="15"/>
        <v>25.23</v>
      </c>
      <c r="HP31">
        <f t="shared" si="16"/>
        <v>74.77</v>
      </c>
      <c r="HR31" t="s">
        <v>7</v>
      </c>
      <c r="HS31">
        <v>24</v>
      </c>
      <c r="HT31">
        <v>690</v>
      </c>
      <c r="HU31">
        <v>15.72</v>
      </c>
      <c r="HV31">
        <v>48.48</v>
      </c>
      <c r="HW31">
        <v>35.81</v>
      </c>
      <c r="HY31">
        <v>1800.06</v>
      </c>
      <c r="HZ31">
        <v>5552.59</v>
      </c>
      <c r="IA31">
        <v>4101.29</v>
      </c>
      <c r="IC31">
        <f t="shared" si="17"/>
        <v>64.2</v>
      </c>
      <c r="ID31">
        <f t="shared" si="18"/>
        <v>35.81</v>
      </c>
    </row>
    <row r="32" spans="1:238" x14ac:dyDescent="0.25">
      <c r="A32" s="15"/>
      <c r="B32" s="16" t="s">
        <v>262</v>
      </c>
      <c r="C32" s="17">
        <v>1022</v>
      </c>
      <c r="D32" s="17">
        <v>1.4626999999999999</v>
      </c>
      <c r="E32" s="17">
        <v>5.5890000000000004</v>
      </c>
      <c r="F32" s="17">
        <v>1194.4359999999999</v>
      </c>
      <c r="G32" s="17">
        <v>42.4</v>
      </c>
      <c r="I32" s="9"/>
      <c r="J32" s="9"/>
      <c r="K32" s="9"/>
      <c r="L32" s="9"/>
      <c r="M32" s="9"/>
      <c r="N32" s="9"/>
      <c r="O32" s="9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S32" s="4">
        <v>150</v>
      </c>
      <c r="AT32" s="5" t="s">
        <v>429</v>
      </c>
      <c r="AU32" s="7">
        <v>988.5</v>
      </c>
      <c r="AV32" s="7">
        <v>9.4460999999999995</v>
      </c>
      <c r="AW32" s="7">
        <v>0.78</v>
      </c>
      <c r="AX32" s="7">
        <v>122.23</v>
      </c>
      <c r="AY32" s="7">
        <v>1.2</v>
      </c>
      <c r="BH32" s="7"/>
      <c r="BO32">
        <v>360</v>
      </c>
      <c r="BP32" t="s">
        <v>6</v>
      </c>
      <c r="BQ32">
        <v>1046.7218</v>
      </c>
      <c r="BR32">
        <v>2.431</v>
      </c>
      <c r="BS32">
        <v>5.5890000000000004</v>
      </c>
      <c r="BT32">
        <v>828.35500000000002</v>
      </c>
      <c r="BU32">
        <v>73.94</v>
      </c>
      <c r="BV32">
        <v>360</v>
      </c>
      <c r="BW32" t="s">
        <v>6</v>
      </c>
      <c r="BX32">
        <v>1046.7218</v>
      </c>
      <c r="BY32">
        <v>2.431</v>
      </c>
      <c r="BZ32">
        <v>5.5890000000000004</v>
      </c>
      <c r="CA32">
        <v>828.35500000000002</v>
      </c>
      <c r="CB32">
        <v>69.22</v>
      </c>
      <c r="CC32">
        <v>360</v>
      </c>
      <c r="CD32" t="s">
        <v>263</v>
      </c>
      <c r="CE32">
        <v>1023.8973</v>
      </c>
      <c r="CF32">
        <v>2.0924999999999998</v>
      </c>
      <c r="CG32">
        <v>5.5890000000000004</v>
      </c>
      <c r="CH32">
        <v>1522.136</v>
      </c>
      <c r="CI32">
        <v>60.77</v>
      </c>
      <c r="CJ32" s="4">
        <v>360</v>
      </c>
      <c r="CK32" s="7" t="s">
        <v>263</v>
      </c>
      <c r="CL32" s="7">
        <v>1023.8973</v>
      </c>
      <c r="CM32" s="7">
        <v>2.0924999999999998</v>
      </c>
      <c r="CN32" s="7">
        <v>5.5890000000000004</v>
      </c>
      <c r="CO32" s="7">
        <v>1522.136</v>
      </c>
      <c r="CP32" s="7">
        <v>52.5</v>
      </c>
      <c r="CQ32" s="7"/>
      <c r="CR32" s="4"/>
      <c r="FT32" t="s">
        <v>744</v>
      </c>
      <c r="FU32">
        <v>73.227500000000006</v>
      </c>
      <c r="FV32">
        <v>0.34</v>
      </c>
      <c r="FW32">
        <v>0.217</v>
      </c>
      <c r="FX32">
        <v>857.06899999999996</v>
      </c>
      <c r="FY32">
        <v>25.13</v>
      </c>
      <c r="GB32" t="s">
        <v>744</v>
      </c>
      <c r="GC32">
        <v>73.227500000000006</v>
      </c>
      <c r="GD32">
        <v>0.34</v>
      </c>
      <c r="GE32">
        <v>0.217</v>
      </c>
      <c r="GF32">
        <v>857.06899999999996</v>
      </c>
      <c r="GG32">
        <v>25.13</v>
      </c>
    </row>
    <row r="33" spans="1:228" x14ac:dyDescent="0.25">
      <c r="A33" s="16" t="s">
        <v>41</v>
      </c>
      <c r="B33" s="16" t="s">
        <v>263</v>
      </c>
      <c r="C33" s="17">
        <v>1023.8973</v>
      </c>
      <c r="D33" s="17">
        <v>2.0924999999999998</v>
      </c>
      <c r="E33" s="17">
        <v>5.5890000000000004</v>
      </c>
      <c r="F33" s="17">
        <v>1522.136</v>
      </c>
      <c r="G33" s="17">
        <v>60.77</v>
      </c>
      <c r="I33" s="9" t="s">
        <v>375</v>
      </c>
      <c r="J33" s="9"/>
      <c r="K33" s="9"/>
      <c r="L33" s="9"/>
      <c r="M33" s="9"/>
      <c r="N33" s="9"/>
      <c r="O33" s="9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S33" s="4">
        <v>150</v>
      </c>
      <c r="AT33" s="5" t="s">
        <v>443</v>
      </c>
      <c r="AU33" s="7">
        <v>992.06759999999997</v>
      </c>
      <c r="AV33" s="7">
        <v>1.2990999999999999</v>
      </c>
      <c r="AW33" s="7">
        <v>0.78</v>
      </c>
      <c r="AX33" s="7">
        <v>195.78800000000001</v>
      </c>
      <c r="AY33" s="7">
        <v>1.92</v>
      </c>
      <c r="BH33" s="7"/>
      <c r="BP33" t="s">
        <v>864</v>
      </c>
      <c r="BQ33">
        <v>1044.9829</v>
      </c>
      <c r="BR33">
        <v>1.5164</v>
      </c>
      <c r="BS33">
        <v>7.05</v>
      </c>
      <c r="BT33">
        <v>368.30399999999997</v>
      </c>
      <c r="BU33">
        <v>26.06</v>
      </c>
      <c r="BW33" t="s">
        <v>864</v>
      </c>
      <c r="BX33">
        <v>1044.9829</v>
      </c>
      <c r="BY33">
        <v>1.5164</v>
      </c>
      <c r="BZ33">
        <v>5.5890000000000004</v>
      </c>
      <c r="CA33">
        <v>368.30399999999997</v>
      </c>
      <c r="CB33">
        <v>30.78</v>
      </c>
      <c r="CD33" t="s">
        <v>262</v>
      </c>
      <c r="CE33">
        <v>1021.9655</v>
      </c>
      <c r="CF33">
        <v>1.4198999999999999</v>
      </c>
      <c r="CG33">
        <v>5.5890000000000004</v>
      </c>
      <c r="CH33">
        <v>982.755</v>
      </c>
      <c r="CI33">
        <v>39.229999999999997</v>
      </c>
      <c r="CJ33" s="7"/>
      <c r="CK33" s="7" t="s">
        <v>262</v>
      </c>
      <c r="CL33" s="7">
        <v>1021.9655</v>
      </c>
      <c r="CM33" s="7">
        <v>1.4198999999999999</v>
      </c>
      <c r="CN33" s="7">
        <v>3.9889999999999999</v>
      </c>
      <c r="CO33" s="7">
        <v>982.755</v>
      </c>
      <c r="CP33" s="7">
        <v>47.5</v>
      </c>
      <c r="CQ33" s="7"/>
      <c r="CR33" s="4"/>
      <c r="DR33">
        <v>0</v>
      </c>
      <c r="DS33" t="s">
        <v>871</v>
      </c>
      <c r="DT33" t="s">
        <v>5</v>
      </c>
      <c r="DZ33">
        <v>0</v>
      </c>
      <c r="EA33" t="s">
        <v>871</v>
      </c>
      <c r="EB33" t="s">
        <v>873</v>
      </c>
      <c r="EH33">
        <v>0</v>
      </c>
      <c r="EI33" t="s">
        <v>871</v>
      </c>
      <c r="EJ33" t="s">
        <v>873</v>
      </c>
      <c r="EQ33">
        <v>0</v>
      </c>
      <c r="ER33" t="s">
        <v>871</v>
      </c>
      <c r="ES33" t="s">
        <v>873</v>
      </c>
      <c r="EY33">
        <v>0</v>
      </c>
      <c r="EZ33" t="s">
        <v>871</v>
      </c>
      <c r="FA33" t="s">
        <v>873</v>
      </c>
      <c r="FG33">
        <v>0</v>
      </c>
      <c r="FH33" t="s">
        <v>871</v>
      </c>
      <c r="FI33" t="s">
        <v>873</v>
      </c>
      <c r="FS33">
        <v>160</v>
      </c>
      <c r="FT33" t="s">
        <v>746</v>
      </c>
      <c r="FU33">
        <v>75.225899999999996</v>
      </c>
      <c r="FV33">
        <v>8.5</v>
      </c>
      <c r="FW33">
        <v>0.193</v>
      </c>
      <c r="FX33">
        <v>5.0000000000000001E-3</v>
      </c>
      <c r="FY33">
        <v>0</v>
      </c>
      <c r="GA33">
        <v>160</v>
      </c>
      <c r="GB33" t="s">
        <v>746</v>
      </c>
      <c r="GC33">
        <v>75.225899999999996</v>
      </c>
      <c r="GD33">
        <v>8.5</v>
      </c>
      <c r="GE33">
        <v>0.193</v>
      </c>
      <c r="GF33">
        <v>5.0000000000000001E-3</v>
      </c>
      <c r="GG33">
        <v>0</v>
      </c>
    </row>
    <row r="34" spans="1:228" x14ac:dyDescent="0.25">
      <c r="A34" s="15"/>
      <c r="B34" s="16" t="s">
        <v>262</v>
      </c>
      <c r="C34" s="17">
        <v>1021.9655</v>
      </c>
      <c r="D34" s="17">
        <v>1.4198999999999999</v>
      </c>
      <c r="E34" s="17">
        <v>5.5890000000000004</v>
      </c>
      <c r="F34" s="17">
        <v>982.75599999999997</v>
      </c>
      <c r="G34" s="17">
        <v>39.229999999999997</v>
      </c>
      <c r="I34" s="9"/>
      <c r="J34" s="9"/>
      <c r="K34" s="9"/>
      <c r="L34" s="9"/>
      <c r="M34" s="9"/>
      <c r="N34" s="9"/>
      <c r="O34" s="9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S34" s="4">
        <v>150</v>
      </c>
      <c r="AT34" s="5" t="s">
        <v>448</v>
      </c>
      <c r="AU34" s="7">
        <v>953.64110000000005</v>
      </c>
      <c r="AV34" s="7">
        <v>2.2881999999999998</v>
      </c>
      <c r="AW34" s="7">
        <v>0.78</v>
      </c>
      <c r="AX34" s="7">
        <v>7653.442</v>
      </c>
      <c r="AY34" s="7">
        <v>75.239999999999995</v>
      </c>
      <c r="BH34" s="7"/>
      <c r="BO34">
        <v>390</v>
      </c>
      <c r="BP34" t="s">
        <v>6</v>
      </c>
      <c r="BQ34">
        <v>1046.8909000000001</v>
      </c>
      <c r="BR34">
        <v>2.4986999999999999</v>
      </c>
      <c r="BS34">
        <v>5.5890000000000004</v>
      </c>
      <c r="BT34">
        <v>885.44500000000005</v>
      </c>
      <c r="BU34">
        <v>79.650000000000006</v>
      </c>
      <c r="BV34">
        <v>390</v>
      </c>
      <c r="BW34" t="s">
        <v>6</v>
      </c>
      <c r="BX34">
        <v>1046.8909000000001</v>
      </c>
      <c r="BY34">
        <v>2.4986999999999999</v>
      </c>
      <c r="BZ34">
        <v>5.5890000000000004</v>
      </c>
      <c r="CA34">
        <v>885.44500000000005</v>
      </c>
      <c r="CB34">
        <v>75.63</v>
      </c>
      <c r="CC34">
        <v>390</v>
      </c>
      <c r="CD34" t="s">
        <v>263</v>
      </c>
      <c r="CE34">
        <v>1023.9398</v>
      </c>
      <c r="CF34">
        <v>2.2675999999999998</v>
      </c>
      <c r="CG34">
        <v>5.5890000000000004</v>
      </c>
      <c r="CH34">
        <v>1656.81</v>
      </c>
      <c r="CI34">
        <v>66.83</v>
      </c>
      <c r="CJ34" s="4">
        <v>390</v>
      </c>
      <c r="CK34" s="7" t="s">
        <v>263</v>
      </c>
      <c r="CL34" s="7">
        <v>1023.9398</v>
      </c>
      <c r="CM34" s="7">
        <v>2.2675999999999998</v>
      </c>
      <c r="CN34" s="7">
        <v>5.5890000000000004</v>
      </c>
      <c r="CO34" s="7">
        <v>1656.81</v>
      </c>
      <c r="CP34" s="7">
        <v>58.99</v>
      </c>
      <c r="CQ34" s="7"/>
      <c r="CR34" s="4"/>
      <c r="DA34">
        <f>5000/900</f>
        <v>5.5555555555555554</v>
      </c>
      <c r="DR34" t="s">
        <v>370</v>
      </c>
      <c r="DS34">
        <v>37.380000000000003</v>
      </c>
      <c r="DT34">
        <v>62.62</v>
      </c>
      <c r="DZ34" t="s">
        <v>370</v>
      </c>
      <c r="EA34">
        <v>95.9</v>
      </c>
      <c r="EB34">
        <v>4.0999999999999996</v>
      </c>
      <c r="EH34" t="s">
        <v>370</v>
      </c>
      <c r="EI34">
        <v>86.67</v>
      </c>
      <c r="EJ34">
        <v>13.33</v>
      </c>
      <c r="EQ34" t="s">
        <v>370</v>
      </c>
      <c r="ER34">
        <v>86.85</v>
      </c>
      <c r="ES34">
        <v>13.15</v>
      </c>
      <c r="EY34" t="s">
        <v>370</v>
      </c>
      <c r="EZ34">
        <v>1.21</v>
      </c>
      <c r="FA34">
        <v>98.79</v>
      </c>
      <c r="FG34" t="s">
        <v>370</v>
      </c>
      <c r="FH34">
        <v>0</v>
      </c>
      <c r="FI34">
        <v>100</v>
      </c>
      <c r="FT34" t="s">
        <v>745</v>
      </c>
      <c r="FU34">
        <v>72.819800000000001</v>
      </c>
      <c r="FV34">
        <v>0.3886</v>
      </c>
      <c r="FW34">
        <v>0.217</v>
      </c>
      <c r="FX34">
        <v>2562.9659999999999</v>
      </c>
      <c r="FY34">
        <v>74.25</v>
      </c>
      <c r="GB34" t="s">
        <v>745</v>
      </c>
      <c r="GC34">
        <v>72.819800000000001</v>
      </c>
      <c r="GD34">
        <v>0.3886</v>
      </c>
      <c r="GE34">
        <v>0.217</v>
      </c>
      <c r="GF34">
        <v>2562.9659999999999</v>
      </c>
      <c r="GG34">
        <v>74.25</v>
      </c>
    </row>
    <row r="35" spans="1:228" x14ac:dyDescent="0.25">
      <c r="A35" s="16" t="s">
        <v>43</v>
      </c>
      <c r="B35" s="16" t="s">
        <v>263</v>
      </c>
      <c r="C35" s="17">
        <v>1023.94</v>
      </c>
      <c r="D35" s="17">
        <v>2.2658999999999998</v>
      </c>
      <c r="E35" s="17">
        <v>5.5890000000000004</v>
      </c>
      <c r="F35" s="17">
        <v>1656.1890000000001</v>
      </c>
      <c r="G35" s="17">
        <v>66.8</v>
      </c>
      <c r="I35" s="9">
        <v>0</v>
      </c>
      <c r="J35" s="9" t="s">
        <v>263</v>
      </c>
      <c r="K35" s="9" t="s">
        <v>262</v>
      </c>
      <c r="L35" s="9"/>
      <c r="M35" s="9"/>
      <c r="N35" s="9"/>
      <c r="O35" s="9"/>
      <c r="Q35" s="20" t="s">
        <v>7</v>
      </c>
      <c r="R35" s="20"/>
      <c r="S35" s="20"/>
      <c r="T35" s="20"/>
      <c r="U35" s="20"/>
      <c r="V35" s="20"/>
      <c r="W35" s="20"/>
      <c r="X35" s="20"/>
      <c r="Y35" s="20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S35" s="4">
        <v>180</v>
      </c>
      <c r="AT35" s="5" t="s">
        <v>442</v>
      </c>
      <c r="AU35" s="7">
        <v>986.55169999999998</v>
      </c>
      <c r="AV35" s="7">
        <v>4.4122000000000003</v>
      </c>
      <c r="AW35" s="7">
        <v>0.78</v>
      </c>
      <c r="AX35" s="7">
        <v>1327.7170000000001</v>
      </c>
      <c r="AY35" s="7">
        <v>14.77</v>
      </c>
      <c r="BH35" s="7"/>
      <c r="BP35" t="s">
        <v>864</v>
      </c>
      <c r="BQ35">
        <v>1044.6665</v>
      </c>
      <c r="BR35">
        <v>1.0162</v>
      </c>
      <c r="BS35">
        <v>7.05</v>
      </c>
      <c r="BT35">
        <v>285.37700000000001</v>
      </c>
      <c r="BU35">
        <v>20.350000000000001</v>
      </c>
      <c r="BW35" t="s">
        <v>864</v>
      </c>
      <c r="BX35">
        <v>1044.6665</v>
      </c>
      <c r="BY35">
        <v>1.0162</v>
      </c>
      <c r="BZ35">
        <v>5.5890000000000004</v>
      </c>
      <c r="CA35">
        <v>285.37700000000001</v>
      </c>
      <c r="CB35">
        <v>24.37</v>
      </c>
      <c r="CD35" t="s">
        <v>262</v>
      </c>
      <c r="CE35">
        <v>1022</v>
      </c>
      <c r="CF35">
        <v>1.2992999999999999</v>
      </c>
      <c r="CG35">
        <v>5.5890000000000004</v>
      </c>
      <c r="CH35">
        <v>822.221</v>
      </c>
      <c r="CI35">
        <v>33.17</v>
      </c>
      <c r="CJ35" s="7"/>
      <c r="CK35" s="7" t="s">
        <v>262</v>
      </c>
      <c r="CL35" s="7">
        <v>1022</v>
      </c>
      <c r="CM35" s="7">
        <v>1.2992999999999999</v>
      </c>
      <c r="CN35" s="7">
        <v>3.9889999999999999</v>
      </c>
      <c r="CO35" s="7">
        <v>822.221</v>
      </c>
      <c r="CP35" s="7">
        <v>41.01</v>
      </c>
      <c r="CQ35" s="7"/>
      <c r="CR35" s="4"/>
      <c r="DR35" t="s">
        <v>371</v>
      </c>
      <c r="DS35" t="s">
        <v>372</v>
      </c>
      <c r="DT35" t="s">
        <v>372</v>
      </c>
      <c r="DZ35" t="s">
        <v>371</v>
      </c>
      <c r="EA35" t="s">
        <v>372</v>
      </c>
      <c r="EB35" t="s">
        <v>372</v>
      </c>
      <c r="EH35" t="s">
        <v>371</v>
      </c>
      <c r="EI35" t="s">
        <v>372</v>
      </c>
      <c r="EJ35" t="s">
        <v>372</v>
      </c>
      <c r="EQ35" t="s">
        <v>371</v>
      </c>
      <c r="ER35" t="s">
        <v>372</v>
      </c>
      <c r="ES35" t="s">
        <v>372</v>
      </c>
      <c r="EY35" t="s">
        <v>371</v>
      </c>
      <c r="EZ35" t="s">
        <v>372</v>
      </c>
      <c r="FA35" t="s">
        <v>372</v>
      </c>
      <c r="FG35" t="s">
        <v>371</v>
      </c>
      <c r="FH35" t="s">
        <v>372</v>
      </c>
      <c r="FI35" t="s">
        <v>372</v>
      </c>
      <c r="FT35" t="s">
        <v>744</v>
      </c>
      <c r="FU35">
        <v>73.227500000000006</v>
      </c>
      <c r="FV35">
        <v>0.34</v>
      </c>
      <c r="FW35">
        <v>0.217</v>
      </c>
      <c r="FX35">
        <v>888.95600000000002</v>
      </c>
      <c r="FY35">
        <v>25.75</v>
      </c>
      <c r="GB35" t="s">
        <v>744</v>
      </c>
      <c r="GC35">
        <v>73.227500000000006</v>
      </c>
      <c r="GD35">
        <v>0.34</v>
      </c>
      <c r="GE35">
        <v>0.217</v>
      </c>
      <c r="GF35">
        <v>888.95600000000002</v>
      </c>
      <c r="GG35">
        <v>25.75</v>
      </c>
    </row>
    <row r="36" spans="1:228" x14ac:dyDescent="0.25">
      <c r="A36" s="15"/>
      <c r="B36" s="16" t="s">
        <v>262</v>
      </c>
      <c r="C36" s="17">
        <v>1022</v>
      </c>
      <c r="D36" s="17">
        <v>1.2983</v>
      </c>
      <c r="E36" s="17">
        <v>5.5890000000000004</v>
      </c>
      <c r="F36" s="17">
        <v>823.03099999999995</v>
      </c>
      <c r="G36" s="17">
        <v>33.200000000000003</v>
      </c>
      <c r="I36" s="9" t="s">
        <v>370</v>
      </c>
      <c r="J36" s="9" t="s">
        <v>367</v>
      </c>
      <c r="K36" s="9" t="s">
        <v>368</v>
      </c>
      <c r="L36" s="9"/>
      <c r="M36" s="9"/>
      <c r="N36" s="9"/>
      <c r="O36" s="9"/>
      <c r="Q36" s="20"/>
      <c r="R36" s="20"/>
      <c r="S36" s="20"/>
      <c r="T36" s="20"/>
      <c r="U36" s="20"/>
      <c r="V36" s="20"/>
      <c r="W36" s="20"/>
      <c r="X36" s="20"/>
      <c r="Y36" s="20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S36" s="4">
        <v>180</v>
      </c>
      <c r="AT36" s="5" t="s">
        <v>427</v>
      </c>
      <c r="AU36" s="7">
        <v>987.9</v>
      </c>
      <c r="AV36" s="7">
        <v>15</v>
      </c>
      <c r="AW36" s="7">
        <v>0.78</v>
      </c>
      <c r="AX36" s="7">
        <v>0</v>
      </c>
      <c r="AY36" s="7">
        <v>0</v>
      </c>
      <c r="BH36" s="7"/>
      <c r="BO36">
        <v>420</v>
      </c>
      <c r="BP36" t="s">
        <v>6</v>
      </c>
      <c r="BQ36">
        <v>1046.9275</v>
      </c>
      <c r="BR36">
        <v>2.6568999999999998</v>
      </c>
      <c r="BS36">
        <v>5.5890000000000004</v>
      </c>
      <c r="BT36">
        <v>971.04899999999998</v>
      </c>
      <c r="BU36">
        <v>86.73</v>
      </c>
      <c r="BV36">
        <v>420</v>
      </c>
      <c r="BW36" t="s">
        <v>6</v>
      </c>
      <c r="BX36">
        <v>1046.9275</v>
      </c>
      <c r="BY36">
        <v>2.6568999999999998</v>
      </c>
      <c r="BZ36">
        <v>5.5890000000000004</v>
      </c>
      <c r="CA36">
        <v>971.04899999999998</v>
      </c>
      <c r="CB36">
        <v>83.82</v>
      </c>
      <c r="CC36">
        <v>420</v>
      </c>
      <c r="CD36" t="s">
        <v>263</v>
      </c>
      <c r="CE36">
        <v>1023.9398</v>
      </c>
      <c r="CF36">
        <v>2.2046000000000001</v>
      </c>
      <c r="CG36">
        <v>5.5890000000000004</v>
      </c>
      <c r="CH36">
        <v>1464.857</v>
      </c>
      <c r="CI36">
        <v>59.12</v>
      </c>
      <c r="CJ36" s="4">
        <v>420</v>
      </c>
      <c r="CK36" s="7" t="s">
        <v>263</v>
      </c>
      <c r="CL36" s="7">
        <v>1023.9398</v>
      </c>
      <c r="CM36" s="7">
        <v>2.2046000000000001</v>
      </c>
      <c r="CN36" s="7">
        <v>5.5890000000000004</v>
      </c>
      <c r="CO36" s="7">
        <v>1464.857</v>
      </c>
      <c r="CP36" s="7">
        <v>50.79</v>
      </c>
      <c r="CQ36" s="7"/>
      <c r="CR36" s="4"/>
      <c r="FS36">
        <v>180</v>
      </c>
      <c r="FT36" t="s">
        <v>746</v>
      </c>
      <c r="FU36">
        <v>75.976900000000001</v>
      </c>
      <c r="FV36">
        <v>0.34</v>
      </c>
      <c r="FW36">
        <v>0.193</v>
      </c>
      <c r="FX36">
        <v>5.0000000000000001E-3</v>
      </c>
      <c r="FY36">
        <v>0</v>
      </c>
      <c r="GA36">
        <v>180</v>
      </c>
      <c r="GB36" t="s">
        <v>746</v>
      </c>
      <c r="GC36">
        <v>75.976900000000001</v>
      </c>
      <c r="GD36">
        <v>0.34</v>
      </c>
      <c r="GE36">
        <v>0.193</v>
      </c>
      <c r="GF36">
        <v>5.0000000000000001E-3</v>
      </c>
      <c r="GG36">
        <v>0</v>
      </c>
      <c r="HE36" t="s">
        <v>1</v>
      </c>
      <c r="HN36" t="s">
        <v>2</v>
      </c>
    </row>
    <row r="37" spans="1:228" x14ac:dyDescent="0.25">
      <c r="A37" s="16" t="s">
        <v>45</v>
      </c>
      <c r="B37" s="16" t="s">
        <v>263</v>
      </c>
      <c r="C37" s="17">
        <v>1023.9396</v>
      </c>
      <c r="D37" s="17">
        <v>2.2050000000000001</v>
      </c>
      <c r="E37" s="17">
        <v>5.5890000000000004</v>
      </c>
      <c r="F37" s="17">
        <v>1465.394</v>
      </c>
      <c r="G37" s="17">
        <v>59.15</v>
      </c>
      <c r="I37" s="9" t="s">
        <v>371</v>
      </c>
      <c r="J37" s="9" t="s">
        <v>372</v>
      </c>
      <c r="K37" s="9" t="s">
        <v>372</v>
      </c>
      <c r="L37" s="9"/>
      <c r="M37" s="9"/>
      <c r="N37" s="9"/>
      <c r="O37" s="9"/>
      <c r="Q37" s="20" t="s">
        <v>360</v>
      </c>
      <c r="R37" s="20" t="s">
        <v>361</v>
      </c>
      <c r="S37" s="20" t="s">
        <v>362</v>
      </c>
      <c r="T37" s="20" t="s">
        <v>363</v>
      </c>
      <c r="U37" s="20" t="s">
        <v>364</v>
      </c>
      <c r="V37" s="20" t="s">
        <v>365</v>
      </c>
      <c r="W37" s="20" t="s">
        <v>366</v>
      </c>
      <c r="X37" s="20"/>
      <c r="Y37" s="21" t="s">
        <v>748</v>
      </c>
      <c r="Z37" s="22"/>
      <c r="AA37" s="22"/>
      <c r="AB37" s="22"/>
      <c r="AC37" s="22"/>
      <c r="AD37" s="22"/>
      <c r="AE37" s="22"/>
      <c r="AF37" s="22"/>
      <c r="AG37" s="22"/>
      <c r="AH37" s="22"/>
      <c r="AI37" s="18"/>
      <c r="AJ37" s="18"/>
      <c r="AK37" s="18"/>
      <c r="AL37" s="18"/>
      <c r="AM37" s="18"/>
      <c r="AN37" s="18"/>
      <c r="AS37" s="4">
        <v>180</v>
      </c>
      <c r="AT37" s="5" t="s">
        <v>429</v>
      </c>
      <c r="AU37" s="7">
        <v>988.5</v>
      </c>
      <c r="AV37" s="7">
        <v>0.72009999999999996</v>
      </c>
      <c r="AW37" s="7">
        <v>0.78</v>
      </c>
      <c r="AX37" s="7">
        <v>46.006999999999998</v>
      </c>
      <c r="AY37" s="7">
        <v>0.51</v>
      </c>
      <c r="BH37" s="7"/>
      <c r="BP37" t="s">
        <v>864</v>
      </c>
      <c r="BQ37">
        <v>1044.8911000000001</v>
      </c>
      <c r="BR37">
        <v>1.2635000000000001</v>
      </c>
      <c r="BS37">
        <v>7.05</v>
      </c>
      <c r="BT37">
        <v>187.40799999999999</v>
      </c>
      <c r="BU37">
        <v>13.27</v>
      </c>
      <c r="BW37" t="s">
        <v>864</v>
      </c>
      <c r="BX37">
        <v>1044.8911000000001</v>
      </c>
      <c r="BY37">
        <v>1.2635000000000001</v>
      </c>
      <c r="BZ37">
        <v>5.5890000000000004</v>
      </c>
      <c r="CA37">
        <v>187.40799999999999</v>
      </c>
      <c r="CB37">
        <v>16.18</v>
      </c>
      <c r="CD37" t="s">
        <v>262</v>
      </c>
      <c r="CE37">
        <v>1021.9913</v>
      </c>
      <c r="CF37">
        <v>1.7359</v>
      </c>
      <c r="CG37">
        <v>5.5890000000000004</v>
      </c>
      <c r="CH37">
        <v>1012.85</v>
      </c>
      <c r="CI37">
        <v>40.880000000000003</v>
      </c>
      <c r="CJ37" s="7"/>
      <c r="CK37" s="7" t="s">
        <v>262</v>
      </c>
      <c r="CL37" s="7">
        <v>1021.9913</v>
      </c>
      <c r="CM37" s="7">
        <v>1.7359</v>
      </c>
      <c r="CN37" s="7">
        <v>3.9889999999999999</v>
      </c>
      <c r="CO37" s="7">
        <v>1012.85</v>
      </c>
      <c r="CP37" s="7">
        <v>49.21</v>
      </c>
      <c r="CQ37" s="7"/>
      <c r="CR37" s="4"/>
      <c r="DR37" t="s">
        <v>376</v>
      </c>
      <c r="DZ37" t="s">
        <v>376</v>
      </c>
      <c r="EH37" t="s">
        <v>376</v>
      </c>
      <c r="EQ37" t="s">
        <v>376</v>
      </c>
      <c r="EY37" t="s">
        <v>376</v>
      </c>
      <c r="FG37" t="s">
        <v>376</v>
      </c>
      <c r="FT37" t="s">
        <v>745</v>
      </c>
      <c r="FU37">
        <v>72.821299999999994</v>
      </c>
      <c r="FV37">
        <v>0.37919999999999998</v>
      </c>
      <c r="FW37">
        <v>0.217</v>
      </c>
      <c r="FX37">
        <v>2510.2440000000001</v>
      </c>
      <c r="FY37">
        <v>72.42</v>
      </c>
      <c r="GB37" t="s">
        <v>745</v>
      </c>
      <c r="GC37">
        <v>72.821299999999994</v>
      </c>
      <c r="GD37">
        <v>0.37919999999999998</v>
      </c>
      <c r="GE37">
        <v>0.217</v>
      </c>
      <c r="GF37">
        <v>2510.2440000000001</v>
      </c>
      <c r="GG37">
        <v>72.42</v>
      </c>
    </row>
    <row r="38" spans="1:228" x14ac:dyDescent="0.25">
      <c r="A38" s="15"/>
      <c r="B38" s="16" t="s">
        <v>262</v>
      </c>
      <c r="C38" s="17">
        <v>1021.9908</v>
      </c>
      <c r="D38" s="17">
        <v>1.7346999999999999</v>
      </c>
      <c r="E38" s="17">
        <v>5.5890000000000004</v>
      </c>
      <c r="F38" s="17">
        <v>1011.991</v>
      </c>
      <c r="G38" s="17">
        <v>40.85</v>
      </c>
      <c r="I38" s="9"/>
      <c r="J38" s="9"/>
      <c r="K38" s="9"/>
      <c r="L38" s="9"/>
      <c r="M38" s="9"/>
      <c r="N38" s="9"/>
      <c r="O38" s="9"/>
      <c r="Q38" s="19">
        <v>0</v>
      </c>
      <c r="R38" s="20" t="s">
        <v>746</v>
      </c>
      <c r="S38" s="20">
        <v>75.908600000000007</v>
      </c>
      <c r="T38" s="20">
        <v>1.5067999999999999</v>
      </c>
      <c r="U38" s="20">
        <v>0.193</v>
      </c>
      <c r="V38" s="20">
        <v>877.80700000000002</v>
      </c>
      <c r="W38" s="20">
        <v>79.14</v>
      </c>
      <c r="X38" s="20"/>
      <c r="Y38" s="23" t="s">
        <v>749</v>
      </c>
      <c r="Z38" s="22"/>
      <c r="AA38" s="22"/>
      <c r="AB38" s="22"/>
      <c r="AC38" s="22"/>
      <c r="AD38" s="22"/>
      <c r="AE38" s="22"/>
      <c r="AF38" s="22"/>
      <c r="AG38" s="22"/>
      <c r="AH38" s="22"/>
      <c r="AI38" s="18"/>
      <c r="AJ38" s="18"/>
      <c r="AK38" s="18"/>
      <c r="AL38" s="18"/>
      <c r="AM38" s="18"/>
      <c r="AN38" s="18"/>
      <c r="AS38" s="4">
        <v>180</v>
      </c>
      <c r="AT38" s="5" t="s">
        <v>443</v>
      </c>
      <c r="AU38" s="7">
        <v>992.04399999999998</v>
      </c>
      <c r="AV38" s="7">
        <v>2.3584999999999998</v>
      </c>
      <c r="AW38" s="7">
        <v>0.78</v>
      </c>
      <c r="AX38" s="7">
        <v>386.69900000000001</v>
      </c>
      <c r="AY38" s="7">
        <v>4.3</v>
      </c>
      <c r="BH38" s="7"/>
      <c r="BO38">
        <v>450</v>
      </c>
      <c r="BP38" t="s">
        <v>6</v>
      </c>
      <c r="BQ38">
        <v>1047.0018</v>
      </c>
      <c r="BR38">
        <v>2.6101000000000001</v>
      </c>
      <c r="BS38">
        <v>5.5890000000000004</v>
      </c>
      <c r="BT38">
        <v>859.62400000000002</v>
      </c>
      <c r="BU38">
        <v>86.15</v>
      </c>
      <c r="BV38">
        <v>450</v>
      </c>
      <c r="BW38" t="s">
        <v>6</v>
      </c>
      <c r="BX38">
        <v>1047.0018</v>
      </c>
      <c r="BY38">
        <v>2.6101000000000001</v>
      </c>
      <c r="BZ38">
        <v>5.5890000000000004</v>
      </c>
      <c r="CA38">
        <v>859.62400000000002</v>
      </c>
      <c r="CB38">
        <v>83.14</v>
      </c>
      <c r="CC38">
        <v>450</v>
      </c>
      <c r="CD38" t="s">
        <v>263</v>
      </c>
      <c r="CE38">
        <v>1023.8090999999999</v>
      </c>
      <c r="CF38">
        <v>2.5501999999999998</v>
      </c>
      <c r="CG38">
        <v>5.5890000000000004</v>
      </c>
      <c r="CH38">
        <v>1656.0630000000001</v>
      </c>
      <c r="CI38">
        <v>74.099999999999994</v>
      </c>
      <c r="CJ38" s="4">
        <v>450</v>
      </c>
      <c r="CK38" s="7" t="s">
        <v>263</v>
      </c>
      <c r="CL38" s="7">
        <v>1023.8090999999999</v>
      </c>
      <c r="CM38" s="7">
        <v>2.5501999999999998</v>
      </c>
      <c r="CN38" s="7">
        <v>5.5890000000000004</v>
      </c>
      <c r="CO38" s="7">
        <v>1656.0630000000001</v>
      </c>
      <c r="CP38" s="7">
        <v>67.12</v>
      </c>
      <c r="CQ38" s="7"/>
      <c r="CR38" s="4"/>
      <c r="FT38" t="s">
        <v>744</v>
      </c>
      <c r="FU38">
        <v>73.227500000000006</v>
      </c>
      <c r="FV38">
        <v>0.34</v>
      </c>
      <c r="FW38">
        <v>0.217</v>
      </c>
      <c r="FX38">
        <v>956.01900000000001</v>
      </c>
      <c r="FY38">
        <v>27.58</v>
      </c>
      <c r="GB38" t="s">
        <v>744</v>
      </c>
      <c r="GC38">
        <v>73.227500000000006</v>
      </c>
      <c r="GD38">
        <v>0.34</v>
      </c>
      <c r="GE38">
        <v>0.217</v>
      </c>
      <c r="GF38">
        <v>956.01900000000001</v>
      </c>
      <c r="GG38">
        <v>27.58</v>
      </c>
      <c r="HC38" t="s">
        <v>3</v>
      </c>
      <c r="HD38" t="s">
        <v>4</v>
      </c>
      <c r="HE38" t="s">
        <v>873</v>
      </c>
      <c r="HF38" t="s">
        <v>871</v>
      </c>
      <c r="HG38" t="s">
        <v>892</v>
      </c>
      <c r="HH38" t="s">
        <v>864</v>
      </c>
      <c r="HI38" t="s">
        <v>897</v>
      </c>
      <c r="HJ38" t="s">
        <v>898</v>
      </c>
      <c r="HK38" t="str">
        <f t="shared" ref="HK38:HK62" si="60">HS38</f>
        <v>Zn metalic</v>
      </c>
      <c r="HL38" t="str">
        <f t="shared" ref="HL38:HL62" si="61">HT38</f>
        <v>Zn oxide</v>
      </c>
      <c r="HN38" t="s">
        <v>873</v>
      </c>
      <c r="HO38" t="s">
        <v>871</v>
      </c>
      <c r="HP38" t="s">
        <v>892</v>
      </c>
      <c r="HQ38" t="s">
        <v>864</v>
      </c>
      <c r="HS38" t="s">
        <v>893</v>
      </c>
      <c r="HT38" t="s">
        <v>894</v>
      </c>
    </row>
    <row r="39" spans="1:228" x14ac:dyDescent="0.25">
      <c r="A39" s="16" t="s">
        <v>47</v>
      </c>
      <c r="B39" s="16" t="s">
        <v>263</v>
      </c>
      <c r="C39" s="17">
        <v>1023.8092</v>
      </c>
      <c r="D39" s="17">
        <v>2.5501999999999998</v>
      </c>
      <c r="E39" s="17">
        <v>5.5890000000000004</v>
      </c>
      <c r="F39" s="17">
        <v>1656.0029999999999</v>
      </c>
      <c r="G39" s="17">
        <v>74.09</v>
      </c>
      <c r="I39" s="9" t="s">
        <v>376</v>
      </c>
      <c r="J39" s="9"/>
      <c r="K39" s="9"/>
      <c r="L39" s="9"/>
      <c r="M39" s="9"/>
      <c r="N39" s="9"/>
      <c r="O39" s="9"/>
      <c r="Q39" s="20"/>
      <c r="R39" s="20" t="s">
        <v>745</v>
      </c>
      <c r="S39" s="20">
        <v>72.821200000000005</v>
      </c>
      <c r="T39" s="20">
        <v>0.37680000000000002</v>
      </c>
      <c r="U39" s="20">
        <v>0.217</v>
      </c>
      <c r="V39" s="20">
        <v>187.71299999999999</v>
      </c>
      <c r="W39" s="20">
        <v>15.05</v>
      </c>
      <c r="X39" s="20"/>
      <c r="Y39" s="23" t="s">
        <v>750</v>
      </c>
      <c r="Z39" s="22"/>
      <c r="AA39" s="22"/>
      <c r="AB39" s="22"/>
      <c r="AC39" s="22"/>
      <c r="AD39" s="22"/>
      <c r="AE39" s="22"/>
      <c r="AF39" s="22"/>
      <c r="AG39" s="22"/>
      <c r="AH39" s="22"/>
      <c r="AI39" s="18"/>
      <c r="AJ39" s="18"/>
      <c r="AK39" s="18"/>
      <c r="AL39" s="18"/>
      <c r="AM39" s="18"/>
      <c r="AN39" s="18"/>
      <c r="AS39" s="4">
        <v>180</v>
      </c>
      <c r="AT39" s="5" t="s">
        <v>448</v>
      </c>
      <c r="AU39" s="7">
        <v>953.5684</v>
      </c>
      <c r="AV39" s="7">
        <v>2.2591999999999999</v>
      </c>
      <c r="AW39" s="7">
        <v>0.78</v>
      </c>
      <c r="AX39" s="7">
        <v>7229.232</v>
      </c>
      <c r="AY39" s="7">
        <v>80.42</v>
      </c>
      <c r="BH39" s="7"/>
      <c r="BP39" t="s">
        <v>864</v>
      </c>
      <c r="BQ39">
        <v>1045.0899999999999</v>
      </c>
      <c r="BR39">
        <v>0.92020000000000002</v>
      </c>
      <c r="BS39">
        <v>7.05</v>
      </c>
      <c r="BT39">
        <v>174.26599999999999</v>
      </c>
      <c r="BU39">
        <v>13.85</v>
      </c>
      <c r="BW39" t="s">
        <v>864</v>
      </c>
      <c r="BX39">
        <v>1045.0899999999999</v>
      </c>
      <c r="BY39">
        <v>0.92020000000000002</v>
      </c>
      <c r="BZ39">
        <v>5.5890000000000004</v>
      </c>
      <c r="CA39">
        <v>174.26599999999999</v>
      </c>
      <c r="CB39">
        <v>16.86</v>
      </c>
      <c r="CD39" t="s">
        <v>262</v>
      </c>
      <c r="CE39">
        <v>1021.866</v>
      </c>
      <c r="CF39">
        <v>1.2206999999999999</v>
      </c>
      <c r="CG39">
        <v>5.5890000000000004</v>
      </c>
      <c r="CH39">
        <v>578.95000000000005</v>
      </c>
      <c r="CI39">
        <v>25.9</v>
      </c>
      <c r="CJ39" s="7"/>
      <c r="CK39" s="7" t="s">
        <v>262</v>
      </c>
      <c r="CL39" s="7">
        <v>1021.866</v>
      </c>
      <c r="CM39" s="7">
        <v>1.2206999999999999</v>
      </c>
      <c r="CN39" s="7">
        <v>3.9889999999999999</v>
      </c>
      <c r="CO39" s="7">
        <v>578.95000000000005</v>
      </c>
      <c r="CP39" s="7">
        <v>32.880000000000003</v>
      </c>
      <c r="CQ39" s="7"/>
      <c r="CR39" s="4"/>
      <c r="DR39">
        <v>0</v>
      </c>
      <c r="DS39" t="s">
        <v>871</v>
      </c>
      <c r="DT39" t="s">
        <v>5</v>
      </c>
      <c r="DZ39">
        <v>0</v>
      </c>
      <c r="EA39" t="s">
        <v>871</v>
      </c>
      <c r="EB39" t="s">
        <v>873</v>
      </c>
      <c r="EH39">
        <v>0</v>
      </c>
      <c r="EI39" t="s">
        <v>871</v>
      </c>
      <c r="EJ39" t="s">
        <v>873</v>
      </c>
      <c r="EQ39">
        <v>0</v>
      </c>
      <c r="ER39" t="s">
        <v>871</v>
      </c>
      <c r="ES39" t="s">
        <v>873</v>
      </c>
      <c r="EY39">
        <v>0</v>
      </c>
      <c r="EZ39" t="s">
        <v>871</v>
      </c>
      <c r="FA39" t="s">
        <v>873</v>
      </c>
      <c r="FG39">
        <v>0</v>
      </c>
      <c r="FH39" t="s">
        <v>871</v>
      </c>
      <c r="FI39" t="s">
        <v>873</v>
      </c>
      <c r="FS39">
        <v>200</v>
      </c>
      <c r="FT39" t="s">
        <v>746</v>
      </c>
      <c r="FU39">
        <v>75.225899999999996</v>
      </c>
      <c r="FV39">
        <v>0.34</v>
      </c>
      <c r="FW39">
        <v>0.193</v>
      </c>
      <c r="FX39">
        <v>5.0000000000000001E-3</v>
      </c>
      <c r="FY39">
        <v>0</v>
      </c>
      <c r="GA39">
        <v>200</v>
      </c>
      <c r="GB39" t="s">
        <v>746</v>
      </c>
      <c r="GC39">
        <v>75.225899999999996</v>
      </c>
      <c r="GD39">
        <v>0.34</v>
      </c>
      <c r="GE39">
        <v>0.193</v>
      </c>
      <c r="GF39">
        <v>5.0000000000000001E-3</v>
      </c>
      <c r="GG39">
        <v>0</v>
      </c>
      <c r="HB39" t="s">
        <v>7</v>
      </c>
      <c r="HC39">
        <v>1</v>
      </c>
      <c r="HD39">
        <v>0</v>
      </c>
      <c r="HE39">
        <v>2.96</v>
      </c>
      <c r="HF39">
        <v>54.79</v>
      </c>
      <c r="HG39">
        <v>28.04</v>
      </c>
      <c r="HH39">
        <v>14.21</v>
      </c>
      <c r="HI39" s="52">
        <f>HG39/HE39</f>
        <v>9.4729729729729719</v>
      </c>
      <c r="HJ39">
        <f>HG39/HF39</f>
        <v>0.51177222120824972</v>
      </c>
      <c r="HK39">
        <f t="shared" si="60"/>
        <v>17.170000000000002</v>
      </c>
      <c r="HL39">
        <f t="shared" si="61"/>
        <v>82.83</v>
      </c>
      <c r="HN39">
        <v>52.254199999999997</v>
      </c>
      <c r="HO39">
        <v>965.94799999999998</v>
      </c>
      <c r="HP39">
        <v>494.39600000000002</v>
      </c>
      <c r="HQ39">
        <v>250.52799999999999</v>
      </c>
      <c r="HS39">
        <f>SUM(HH39,HE39)</f>
        <v>17.170000000000002</v>
      </c>
      <c r="HT39">
        <f>SUM(HG39,HF39)</f>
        <v>82.83</v>
      </c>
    </row>
    <row r="40" spans="1:228" x14ac:dyDescent="0.25">
      <c r="A40" s="15"/>
      <c r="B40" s="16" t="s">
        <v>262</v>
      </c>
      <c r="C40" s="17">
        <v>1021.8662</v>
      </c>
      <c r="D40" s="17">
        <v>1.2209000000000001</v>
      </c>
      <c r="E40" s="17">
        <v>5.5890000000000004</v>
      </c>
      <c r="F40" s="17">
        <v>579.03800000000001</v>
      </c>
      <c r="G40" s="17">
        <v>25.91</v>
      </c>
      <c r="I40" s="9"/>
      <c r="J40" s="9"/>
      <c r="K40" s="9"/>
      <c r="L40" s="9"/>
      <c r="M40" s="9"/>
      <c r="N40" s="9"/>
      <c r="O40" s="9"/>
      <c r="Q40" s="20"/>
      <c r="R40" s="20" t="s">
        <v>744</v>
      </c>
      <c r="S40" s="20">
        <v>73.271199999999993</v>
      </c>
      <c r="T40" s="20">
        <v>0.34</v>
      </c>
      <c r="U40" s="20">
        <v>0.217</v>
      </c>
      <c r="V40" s="20">
        <v>72.468000000000004</v>
      </c>
      <c r="W40" s="20">
        <v>5.81</v>
      </c>
      <c r="X40" s="20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S40" s="4">
        <v>210</v>
      </c>
      <c r="AT40" s="5" t="s">
        <v>442</v>
      </c>
      <c r="AU40" s="7">
        <v>986.4</v>
      </c>
      <c r="AV40" s="7">
        <v>5.0239000000000003</v>
      </c>
      <c r="AW40" s="7">
        <v>0.78</v>
      </c>
      <c r="AX40" s="7">
        <v>1586.116</v>
      </c>
      <c r="AY40" s="7">
        <v>17.5</v>
      </c>
      <c r="BH40" s="7"/>
      <c r="BO40">
        <v>480</v>
      </c>
      <c r="BP40" t="s">
        <v>6</v>
      </c>
      <c r="BQ40">
        <v>1047.0873999999999</v>
      </c>
      <c r="BR40">
        <v>2.2178</v>
      </c>
      <c r="BS40">
        <v>5.5890000000000004</v>
      </c>
      <c r="BT40">
        <v>603.43600000000004</v>
      </c>
      <c r="BU40">
        <v>69.12</v>
      </c>
      <c r="BV40">
        <v>480</v>
      </c>
      <c r="BW40" t="s">
        <v>6</v>
      </c>
      <c r="BX40">
        <v>1047.0873999999999</v>
      </c>
      <c r="BY40">
        <v>2.2178</v>
      </c>
      <c r="BZ40">
        <v>5.5890000000000004</v>
      </c>
      <c r="CA40">
        <v>603.43600000000004</v>
      </c>
      <c r="CB40">
        <v>63.96</v>
      </c>
      <c r="CC40">
        <v>480</v>
      </c>
      <c r="CD40" t="s">
        <v>263</v>
      </c>
      <c r="CE40">
        <v>1023.8722</v>
      </c>
      <c r="CF40">
        <v>2.3714</v>
      </c>
      <c r="CG40">
        <v>5.5890000000000004</v>
      </c>
      <c r="CH40">
        <v>1481.114</v>
      </c>
      <c r="CI40">
        <v>69.03</v>
      </c>
      <c r="CJ40" s="4">
        <v>480</v>
      </c>
      <c r="CK40" s="7" t="s">
        <v>263</v>
      </c>
      <c r="CL40" s="7">
        <v>1023.8722</v>
      </c>
      <c r="CM40" s="7">
        <v>2.3714</v>
      </c>
      <c r="CN40" s="7">
        <v>5.5890000000000004</v>
      </c>
      <c r="CO40" s="7">
        <v>1481.114</v>
      </c>
      <c r="CP40" s="7">
        <v>61.4</v>
      </c>
      <c r="CQ40" s="7"/>
      <c r="CR40" s="4"/>
      <c r="DR40" t="s">
        <v>365</v>
      </c>
      <c r="DS40">
        <v>34.94</v>
      </c>
      <c r="DT40">
        <v>58.526800000000001</v>
      </c>
      <c r="DZ40" t="s">
        <v>365</v>
      </c>
      <c r="EA40">
        <v>122.136</v>
      </c>
      <c r="EB40">
        <v>5.2266500000000002</v>
      </c>
      <c r="EH40" t="s">
        <v>365</v>
      </c>
      <c r="EI40">
        <v>1765.88</v>
      </c>
      <c r="EJ40">
        <v>271.553</v>
      </c>
      <c r="EQ40" t="s">
        <v>365</v>
      </c>
      <c r="ER40">
        <v>1443.22</v>
      </c>
      <c r="ES40">
        <v>218.60900000000001</v>
      </c>
      <c r="EY40" t="s">
        <v>365</v>
      </c>
      <c r="EZ40">
        <v>2.2782399999999998</v>
      </c>
      <c r="FA40">
        <v>185.91300000000001</v>
      </c>
      <c r="FG40" t="s">
        <v>365</v>
      </c>
      <c r="FH40">
        <v>0</v>
      </c>
      <c r="FI40">
        <v>280.64800000000002</v>
      </c>
      <c r="FT40" t="s">
        <v>745</v>
      </c>
      <c r="FU40">
        <v>72.819500000000005</v>
      </c>
      <c r="FV40">
        <v>0.37530000000000002</v>
      </c>
      <c r="FW40">
        <v>0.217</v>
      </c>
      <c r="FX40">
        <v>2520.192</v>
      </c>
      <c r="FY40">
        <v>72.790000000000006</v>
      </c>
      <c r="GB40" t="s">
        <v>745</v>
      </c>
      <c r="GC40">
        <v>72.819500000000005</v>
      </c>
      <c r="GD40">
        <v>0.37530000000000002</v>
      </c>
      <c r="GE40">
        <v>0.217</v>
      </c>
      <c r="GF40">
        <v>2520.192</v>
      </c>
      <c r="GG40">
        <v>72.790000000000006</v>
      </c>
      <c r="HB40" t="s">
        <v>7</v>
      </c>
      <c r="HC40">
        <v>2</v>
      </c>
      <c r="HD40">
        <v>30</v>
      </c>
      <c r="HE40">
        <v>13.76</v>
      </c>
      <c r="HF40">
        <v>49.42</v>
      </c>
      <c r="HG40">
        <v>25.93</v>
      </c>
      <c r="HH40">
        <v>10.88</v>
      </c>
      <c r="HI40">
        <f t="shared" ref="HI40:HI62" si="62">HH40/HE40</f>
        <v>0.79069767441860472</v>
      </c>
      <c r="HJ40">
        <f t="shared" ref="HJ40:HJ62" si="63">HG40/HF40</f>
        <v>0.52468636179684336</v>
      </c>
      <c r="HK40">
        <f t="shared" si="60"/>
        <v>24.64</v>
      </c>
      <c r="HL40">
        <f t="shared" si="61"/>
        <v>75.349999999999994</v>
      </c>
      <c r="HN40">
        <v>239.86199999999999</v>
      </c>
      <c r="HO40">
        <v>861.44799999999998</v>
      </c>
      <c r="HP40">
        <v>451.95800000000003</v>
      </c>
      <c r="HQ40">
        <v>189.714</v>
      </c>
      <c r="HS40">
        <f>SUM(HH40,HE40)</f>
        <v>24.64</v>
      </c>
      <c r="HT40">
        <f>SUM(HG40,HF40)</f>
        <v>75.349999999999994</v>
      </c>
    </row>
    <row r="41" spans="1:228" x14ac:dyDescent="0.25">
      <c r="A41" s="16" t="s">
        <v>49</v>
      </c>
      <c r="B41" s="16" t="s">
        <v>263</v>
      </c>
      <c r="C41" s="17">
        <v>1023.8702</v>
      </c>
      <c r="D41" s="17">
        <v>2.3746</v>
      </c>
      <c r="E41" s="17">
        <v>5.5890000000000004</v>
      </c>
      <c r="F41" s="17">
        <v>1483.2809999999999</v>
      </c>
      <c r="G41" s="17">
        <v>69.150000000000006</v>
      </c>
      <c r="I41" s="9">
        <v>0</v>
      </c>
      <c r="J41" s="9" t="s">
        <v>263</v>
      </c>
      <c r="K41" s="9" t="s">
        <v>262</v>
      </c>
      <c r="L41" s="9"/>
      <c r="M41" s="9"/>
      <c r="N41" s="9"/>
      <c r="O41" s="9"/>
      <c r="Q41" s="19">
        <v>30</v>
      </c>
      <c r="R41" s="20" t="s">
        <v>746</v>
      </c>
      <c r="S41" s="20">
        <v>76.042699999999996</v>
      </c>
      <c r="T41" s="20">
        <v>1.6188</v>
      </c>
      <c r="U41" s="20">
        <v>0.193</v>
      </c>
      <c r="V41" s="20">
        <v>1312.393</v>
      </c>
      <c r="W41" s="20">
        <v>76.650000000000006</v>
      </c>
      <c r="X41" s="20"/>
      <c r="Y41" s="22" t="s">
        <v>761</v>
      </c>
      <c r="Z41" s="22"/>
      <c r="AA41" s="22"/>
      <c r="AB41" s="22"/>
      <c r="AC41" s="22"/>
      <c r="AD41" s="22"/>
      <c r="AE41" s="22"/>
      <c r="AF41" s="22"/>
      <c r="AG41" s="22"/>
      <c r="AH41" s="22"/>
      <c r="AI41" s="18"/>
      <c r="AJ41" s="18"/>
      <c r="AK41" s="18"/>
      <c r="AL41" s="18"/>
      <c r="AM41" s="18"/>
      <c r="AN41" s="18"/>
      <c r="AS41" s="4">
        <v>210</v>
      </c>
      <c r="AT41" s="5" t="s">
        <v>427</v>
      </c>
      <c r="AU41" s="7">
        <v>987.7</v>
      </c>
      <c r="AV41" s="7">
        <v>0.6</v>
      </c>
      <c r="AW41" s="7">
        <v>0.78</v>
      </c>
      <c r="AX41" s="7">
        <v>0</v>
      </c>
      <c r="AY41" s="7">
        <v>0</v>
      </c>
      <c r="BE41" s="1"/>
      <c r="BH41" s="7"/>
      <c r="BP41" t="s">
        <v>864</v>
      </c>
      <c r="BQ41">
        <v>1045.3</v>
      </c>
      <c r="BR41">
        <v>1.6620999999999999</v>
      </c>
      <c r="BS41">
        <v>7.05</v>
      </c>
      <c r="BT41">
        <v>340.01299999999998</v>
      </c>
      <c r="BU41">
        <v>30.88</v>
      </c>
      <c r="BW41" t="s">
        <v>864</v>
      </c>
      <c r="BX41">
        <v>1045.3</v>
      </c>
      <c r="BY41">
        <v>1.6620999999999999</v>
      </c>
      <c r="BZ41">
        <v>5.5890000000000004</v>
      </c>
      <c r="CA41">
        <v>340.01299999999998</v>
      </c>
      <c r="CB41">
        <v>36.04</v>
      </c>
      <c r="CD41" t="s">
        <v>262</v>
      </c>
      <c r="CE41">
        <v>1022</v>
      </c>
      <c r="CF41">
        <v>1.4037999999999999</v>
      </c>
      <c r="CG41">
        <v>5.5890000000000004</v>
      </c>
      <c r="CH41">
        <v>664.58600000000001</v>
      </c>
      <c r="CI41">
        <v>30.97</v>
      </c>
      <c r="CJ41" s="7"/>
      <c r="CK41" s="7" t="s">
        <v>262</v>
      </c>
      <c r="CL41" s="7">
        <v>1022</v>
      </c>
      <c r="CM41" s="7">
        <v>1.4037999999999999</v>
      </c>
      <c r="CN41" s="7">
        <v>3.9889999999999999</v>
      </c>
      <c r="CO41" s="7">
        <v>664.58600000000001</v>
      </c>
      <c r="CP41" s="7">
        <v>38.6</v>
      </c>
      <c r="CQ41" s="7"/>
      <c r="CR41" s="4"/>
      <c r="DR41" t="s">
        <v>371</v>
      </c>
      <c r="DS41" t="s">
        <v>372</v>
      </c>
      <c r="DT41" t="s">
        <v>372</v>
      </c>
      <c r="DZ41" t="s">
        <v>371</v>
      </c>
      <c r="EA41" t="s">
        <v>372</v>
      </c>
      <c r="EB41" t="s">
        <v>372</v>
      </c>
      <c r="EH41" t="s">
        <v>371</v>
      </c>
      <c r="EI41" t="s">
        <v>372</v>
      </c>
      <c r="EJ41" t="s">
        <v>372</v>
      </c>
      <c r="EQ41" t="s">
        <v>371</v>
      </c>
      <c r="ER41" t="s">
        <v>372</v>
      </c>
      <c r="ES41" t="s">
        <v>372</v>
      </c>
      <c r="EY41" t="s">
        <v>371</v>
      </c>
      <c r="EZ41" t="s">
        <v>372</v>
      </c>
      <c r="FA41" t="s">
        <v>372</v>
      </c>
      <c r="FG41" t="s">
        <v>371</v>
      </c>
      <c r="FH41" t="s">
        <v>372</v>
      </c>
      <c r="FI41" t="s">
        <v>372</v>
      </c>
      <c r="FT41" t="s">
        <v>744</v>
      </c>
      <c r="FU41">
        <v>73.227500000000006</v>
      </c>
      <c r="FV41">
        <v>0.34</v>
      </c>
      <c r="FW41">
        <v>0.217</v>
      </c>
      <c r="FX41">
        <v>942</v>
      </c>
      <c r="FY41">
        <v>27.21</v>
      </c>
      <c r="GB41" t="s">
        <v>744</v>
      </c>
      <c r="GC41">
        <v>73.227500000000006</v>
      </c>
      <c r="GD41">
        <v>0.34</v>
      </c>
      <c r="GE41">
        <v>0.217</v>
      </c>
      <c r="GF41">
        <v>942</v>
      </c>
      <c r="GG41">
        <v>27.21</v>
      </c>
      <c r="HB41" t="s">
        <v>7</v>
      </c>
      <c r="HC41">
        <v>3</v>
      </c>
      <c r="HD41">
        <v>60</v>
      </c>
      <c r="HE41">
        <v>21.75</v>
      </c>
      <c r="HF41">
        <v>41.15</v>
      </c>
      <c r="HG41">
        <v>21.44</v>
      </c>
      <c r="HH41">
        <v>15.66</v>
      </c>
      <c r="HI41">
        <f t="shared" si="62"/>
        <v>0.72</v>
      </c>
      <c r="HJ41">
        <f t="shared" si="63"/>
        <v>0.5210206561360875</v>
      </c>
      <c r="HK41">
        <f t="shared" si="60"/>
        <v>37.409999999999997</v>
      </c>
      <c r="HL41">
        <f t="shared" si="61"/>
        <v>62.59</v>
      </c>
      <c r="HN41">
        <v>323.858</v>
      </c>
      <c r="HO41">
        <v>612.62800000000004</v>
      </c>
      <c r="HP41">
        <v>319.26299999999998</v>
      </c>
      <c r="HQ41">
        <v>233.149</v>
      </c>
      <c r="HS41">
        <f>SUM(HH41,HE41)</f>
        <v>37.409999999999997</v>
      </c>
      <c r="HT41">
        <f>SUM(HG41,HF41)</f>
        <v>62.59</v>
      </c>
    </row>
    <row r="42" spans="1:228" x14ac:dyDescent="0.25">
      <c r="A42" s="15"/>
      <c r="B42" s="16" t="s">
        <v>262</v>
      </c>
      <c r="C42" s="17">
        <v>1022</v>
      </c>
      <c r="D42" s="17">
        <v>1.4024000000000001</v>
      </c>
      <c r="E42" s="17">
        <v>5.5890000000000004</v>
      </c>
      <c r="F42" s="17">
        <v>661.83500000000004</v>
      </c>
      <c r="G42" s="17">
        <v>30.85</v>
      </c>
      <c r="I42" s="9" t="s">
        <v>365</v>
      </c>
      <c r="J42" s="9" t="s">
        <v>374</v>
      </c>
      <c r="K42" s="10">
        <v>109719</v>
      </c>
      <c r="L42" s="9"/>
      <c r="M42" s="9"/>
      <c r="N42" s="9"/>
      <c r="O42" s="9"/>
      <c r="Q42" s="20"/>
      <c r="R42" s="20" t="s">
        <v>745</v>
      </c>
      <c r="S42" s="20">
        <v>72.8215</v>
      </c>
      <c r="T42" s="20">
        <v>0.3967</v>
      </c>
      <c r="U42" s="20">
        <v>0.217</v>
      </c>
      <c r="V42" s="20">
        <v>336.98399999999998</v>
      </c>
      <c r="W42" s="20">
        <v>17.5</v>
      </c>
      <c r="X42" s="20"/>
      <c r="Y42" s="22" t="s">
        <v>762</v>
      </c>
      <c r="Z42" s="22"/>
      <c r="AA42" s="22"/>
      <c r="AB42" s="22"/>
      <c r="AC42" s="22"/>
      <c r="AD42" s="22"/>
      <c r="AE42" s="22"/>
      <c r="AF42" s="22"/>
      <c r="AG42" s="22"/>
      <c r="AH42" s="22"/>
      <c r="AI42" s="18"/>
      <c r="AJ42" s="18"/>
      <c r="AK42" s="18"/>
      <c r="AL42" s="18"/>
      <c r="AM42" s="18"/>
      <c r="AN42" s="18"/>
      <c r="AS42" s="4">
        <v>210</v>
      </c>
      <c r="AT42" s="5" t="s">
        <v>429</v>
      </c>
      <c r="AU42" s="7">
        <v>988.5</v>
      </c>
      <c r="AV42" s="7">
        <v>14.6602</v>
      </c>
      <c r="AW42" s="7">
        <v>0.78</v>
      </c>
      <c r="AX42" s="7">
        <v>316.77</v>
      </c>
      <c r="AY42" s="7">
        <v>3.49</v>
      </c>
      <c r="BE42" s="3"/>
      <c r="BH42" s="7"/>
      <c r="BI42" s="2"/>
      <c r="BO42">
        <v>510</v>
      </c>
      <c r="BP42" t="s">
        <v>6</v>
      </c>
      <c r="BQ42">
        <v>1047.0469000000001</v>
      </c>
      <c r="BR42">
        <v>2.4230999999999998</v>
      </c>
      <c r="BS42">
        <v>5.5890000000000004</v>
      </c>
      <c r="BT42">
        <v>773.48500000000001</v>
      </c>
      <c r="BU42">
        <v>70.69</v>
      </c>
      <c r="BV42">
        <v>510</v>
      </c>
      <c r="BW42" t="s">
        <v>6</v>
      </c>
      <c r="BX42">
        <v>1047.0469000000001</v>
      </c>
      <c r="BY42">
        <v>2.4230999999999998</v>
      </c>
      <c r="BZ42">
        <v>5.5890000000000004</v>
      </c>
      <c r="CA42">
        <v>773.48500000000001</v>
      </c>
      <c r="CB42">
        <v>65.66</v>
      </c>
      <c r="CC42">
        <v>510</v>
      </c>
      <c r="CD42" t="s">
        <v>263</v>
      </c>
      <c r="CE42">
        <v>1023.9934</v>
      </c>
      <c r="CF42">
        <v>2.2791999999999999</v>
      </c>
      <c r="CG42">
        <v>5.5890000000000004</v>
      </c>
      <c r="CH42">
        <v>1408.88</v>
      </c>
      <c r="CI42">
        <v>69.19</v>
      </c>
      <c r="CJ42" s="4">
        <v>510</v>
      </c>
      <c r="CK42" s="7" t="s">
        <v>263</v>
      </c>
      <c r="CL42" s="7">
        <v>1023.9934</v>
      </c>
      <c r="CM42" s="7">
        <v>2.2791999999999999</v>
      </c>
      <c r="CN42" s="7">
        <v>5.5890000000000004</v>
      </c>
      <c r="CO42" s="7">
        <v>1408.88</v>
      </c>
      <c r="CP42" s="7">
        <v>61.58</v>
      </c>
      <c r="CQ42" s="7"/>
      <c r="CR42" s="4"/>
      <c r="HB42" t="s">
        <v>7</v>
      </c>
      <c r="HC42">
        <v>4</v>
      </c>
      <c r="HD42">
        <v>90</v>
      </c>
      <c r="HE42">
        <v>22.56</v>
      </c>
      <c r="HF42">
        <v>40.909999999999997</v>
      </c>
      <c r="HG42">
        <v>19.920000000000002</v>
      </c>
      <c r="HH42">
        <v>16.61</v>
      </c>
      <c r="HI42">
        <f t="shared" si="62"/>
        <v>0.73625886524822692</v>
      </c>
      <c r="HJ42">
        <f t="shared" si="63"/>
        <v>0.48692251283304822</v>
      </c>
      <c r="HK42">
        <f t="shared" si="60"/>
        <v>39.17</v>
      </c>
      <c r="HL42">
        <f t="shared" si="61"/>
        <v>60.83</v>
      </c>
      <c r="HN42">
        <v>283.911</v>
      </c>
      <c r="HO42">
        <v>514.75900000000001</v>
      </c>
      <c r="HP42">
        <v>250.62100000000001</v>
      </c>
      <c r="HQ42">
        <v>208.94</v>
      </c>
      <c r="HS42">
        <f>SUM(HH42,HE42)</f>
        <v>39.17</v>
      </c>
      <c r="HT42">
        <f>SUM(HG42,HF42)</f>
        <v>60.83</v>
      </c>
    </row>
    <row r="43" spans="1:228" x14ac:dyDescent="0.25">
      <c r="A43" s="16" t="s">
        <v>51</v>
      </c>
      <c r="B43" s="16" t="s">
        <v>263</v>
      </c>
      <c r="C43" s="17">
        <v>1023.9949</v>
      </c>
      <c r="D43" s="17">
        <v>2.2755000000000001</v>
      </c>
      <c r="E43" s="17">
        <v>5.5890000000000004</v>
      </c>
      <c r="F43" s="17">
        <v>1406.0060000000001</v>
      </c>
      <c r="G43" s="17">
        <v>69</v>
      </c>
      <c r="I43" s="9" t="s">
        <v>371</v>
      </c>
      <c r="J43" s="9" t="s">
        <v>372</v>
      </c>
      <c r="K43" s="9" t="s">
        <v>372</v>
      </c>
      <c r="L43" s="9"/>
      <c r="M43" s="9"/>
      <c r="N43" s="9"/>
      <c r="O43" s="9"/>
      <c r="Q43" s="20"/>
      <c r="R43" s="20" t="s">
        <v>744</v>
      </c>
      <c r="S43" s="20">
        <v>73.235399999999998</v>
      </c>
      <c r="T43" s="20">
        <v>0.34</v>
      </c>
      <c r="U43" s="20">
        <v>0.217</v>
      </c>
      <c r="V43" s="20">
        <v>112.639</v>
      </c>
      <c r="W43" s="20">
        <v>5.85</v>
      </c>
      <c r="X43" s="20"/>
      <c r="Y43" s="22" t="s">
        <v>763</v>
      </c>
      <c r="Z43" s="22"/>
      <c r="AA43" s="22"/>
      <c r="AB43" s="22"/>
      <c r="AC43" s="22"/>
      <c r="AD43" s="22"/>
      <c r="AE43" s="22"/>
      <c r="AF43" s="22"/>
      <c r="AG43" s="22"/>
      <c r="AH43" s="22"/>
      <c r="AI43" s="18"/>
      <c r="AJ43" s="18"/>
      <c r="AK43" s="18"/>
      <c r="AL43" s="18"/>
      <c r="AM43" s="18"/>
      <c r="AN43" s="18"/>
      <c r="AS43" s="4">
        <v>210</v>
      </c>
      <c r="AT43" s="5" t="s">
        <v>443</v>
      </c>
      <c r="AU43" s="7">
        <v>992.04399999999998</v>
      </c>
      <c r="AV43" s="7">
        <v>2.4453</v>
      </c>
      <c r="AW43" s="7">
        <v>0.78</v>
      </c>
      <c r="AX43" s="7">
        <v>375.72199999999998</v>
      </c>
      <c r="AY43" s="7">
        <v>4.1500000000000004</v>
      </c>
      <c r="BH43" s="7"/>
      <c r="BI43" s="2"/>
      <c r="BP43" t="s">
        <v>864</v>
      </c>
      <c r="BQ43">
        <v>1044.8831</v>
      </c>
      <c r="BR43">
        <v>1.9486000000000001</v>
      </c>
      <c r="BS43">
        <v>7.05</v>
      </c>
      <c r="BT43">
        <v>404.61700000000002</v>
      </c>
      <c r="BU43">
        <v>29.31</v>
      </c>
      <c r="BW43" t="s">
        <v>864</v>
      </c>
      <c r="BX43">
        <v>1044.8831</v>
      </c>
      <c r="BY43">
        <v>1.9486000000000001</v>
      </c>
      <c r="BZ43">
        <v>5.5890000000000004</v>
      </c>
      <c r="CA43">
        <v>404.61700000000002</v>
      </c>
      <c r="CB43">
        <v>34.340000000000003</v>
      </c>
      <c r="CD43" t="s">
        <v>262</v>
      </c>
      <c r="CE43">
        <v>1022</v>
      </c>
      <c r="CF43">
        <v>1.2378</v>
      </c>
      <c r="CG43">
        <v>5.5890000000000004</v>
      </c>
      <c r="CH43">
        <v>627.25199999999995</v>
      </c>
      <c r="CI43">
        <v>30.81</v>
      </c>
      <c r="CJ43" s="7"/>
      <c r="CK43" s="7" t="s">
        <v>262</v>
      </c>
      <c r="CL43" s="7">
        <v>1022</v>
      </c>
      <c r="CM43" s="7">
        <v>1.2378</v>
      </c>
      <c r="CN43" s="7">
        <v>3.9889999999999999</v>
      </c>
      <c r="CO43" s="7">
        <v>627.25199999999995</v>
      </c>
      <c r="CP43" s="7">
        <v>38.42</v>
      </c>
      <c r="CQ43" s="7"/>
      <c r="CR43" s="4"/>
      <c r="HB43" t="s">
        <v>7</v>
      </c>
      <c r="HC43">
        <v>5</v>
      </c>
      <c r="HD43">
        <v>120</v>
      </c>
      <c r="HE43">
        <v>25.24</v>
      </c>
      <c r="HF43">
        <v>39.270000000000003</v>
      </c>
      <c r="HG43">
        <v>22.07</v>
      </c>
      <c r="HH43">
        <v>13.42</v>
      </c>
      <c r="HI43">
        <f t="shared" si="62"/>
        <v>0.5316957210776545</v>
      </c>
      <c r="HJ43">
        <f t="shared" si="63"/>
        <v>0.56200662083015018</v>
      </c>
      <c r="HK43">
        <f t="shared" si="60"/>
        <v>38.659999999999997</v>
      </c>
      <c r="HL43">
        <f t="shared" si="61"/>
        <v>61.34</v>
      </c>
      <c r="HN43">
        <v>269.49700000000001</v>
      </c>
      <c r="HO43">
        <v>419.36399999999998</v>
      </c>
      <c r="HP43">
        <v>235.71700000000001</v>
      </c>
      <c r="HQ43">
        <v>143.33500000000001</v>
      </c>
      <c r="HS43">
        <f>SUM(HH43,HE43)</f>
        <v>38.659999999999997</v>
      </c>
      <c r="HT43">
        <f>SUM(HG43,HF43)</f>
        <v>61.34</v>
      </c>
    </row>
    <row r="44" spans="1:228" x14ac:dyDescent="0.25">
      <c r="A44" s="15"/>
      <c r="B44" s="16" t="s">
        <v>262</v>
      </c>
      <c r="C44" s="17">
        <v>1022</v>
      </c>
      <c r="D44" s="17">
        <v>1.2432000000000001</v>
      </c>
      <c r="E44" s="17">
        <v>5.5890000000000004</v>
      </c>
      <c r="F44" s="17">
        <v>631.60599999999999</v>
      </c>
      <c r="G44" s="17">
        <v>31</v>
      </c>
      <c r="I44" s="9"/>
      <c r="J44" s="9"/>
      <c r="K44" s="9"/>
      <c r="L44" s="9"/>
      <c r="M44" s="9"/>
      <c r="N44" s="9"/>
      <c r="O44" s="9"/>
      <c r="Q44" s="19">
        <v>60</v>
      </c>
      <c r="R44" s="20" t="s">
        <v>746</v>
      </c>
      <c r="S44" s="20">
        <v>76.022000000000006</v>
      </c>
      <c r="T44" s="20">
        <v>1.6112</v>
      </c>
      <c r="U44" s="20">
        <v>0.193</v>
      </c>
      <c r="V44" s="20">
        <v>1217.1300000000001</v>
      </c>
      <c r="W44" s="20">
        <v>69.69</v>
      </c>
      <c r="X44" s="20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18"/>
      <c r="AJ44" s="18"/>
      <c r="AK44" s="18"/>
      <c r="AL44" s="18"/>
      <c r="AM44" s="18"/>
      <c r="AN44" s="18"/>
      <c r="AS44" s="4">
        <v>210</v>
      </c>
      <c r="AT44" s="5" t="s">
        <v>448</v>
      </c>
      <c r="AU44" s="7">
        <v>953.54549999999995</v>
      </c>
      <c r="AV44" s="7">
        <v>2.2806000000000002</v>
      </c>
      <c r="AW44" s="7">
        <v>0.78</v>
      </c>
      <c r="AX44" s="7">
        <v>6785.1390000000001</v>
      </c>
      <c r="AY44" s="7">
        <v>74.86</v>
      </c>
      <c r="BH44" s="7"/>
      <c r="BI44" s="2"/>
      <c r="BO44">
        <v>540</v>
      </c>
      <c r="BP44" t="s">
        <v>6</v>
      </c>
      <c r="BQ44">
        <v>1047.2</v>
      </c>
      <c r="BR44">
        <v>2.0602999999999998</v>
      </c>
      <c r="BS44">
        <v>5.5890000000000004</v>
      </c>
      <c r="BT44">
        <v>571.73</v>
      </c>
      <c r="BU44">
        <v>66.11</v>
      </c>
      <c r="BV44">
        <v>540</v>
      </c>
      <c r="BW44" t="s">
        <v>6</v>
      </c>
      <c r="BX44">
        <v>1047.2</v>
      </c>
      <c r="BY44">
        <v>2.0602999999999998</v>
      </c>
      <c r="BZ44">
        <v>5.5890000000000004</v>
      </c>
      <c r="CA44">
        <v>571.73</v>
      </c>
      <c r="CB44">
        <v>60.73</v>
      </c>
      <c r="CC44">
        <v>540</v>
      </c>
      <c r="CD44" t="s">
        <v>263</v>
      </c>
      <c r="CE44">
        <v>1023.9648999999999</v>
      </c>
      <c r="CF44">
        <v>2.2663000000000002</v>
      </c>
      <c r="CG44">
        <v>5.5890000000000004</v>
      </c>
      <c r="CH44">
        <v>1357.6510000000001</v>
      </c>
      <c r="CI44">
        <v>70.59</v>
      </c>
      <c r="CJ44" s="4">
        <v>540</v>
      </c>
      <c r="CK44" s="7" t="s">
        <v>263</v>
      </c>
      <c r="CL44" s="7">
        <v>1023.9648999999999</v>
      </c>
      <c r="CM44" s="7">
        <v>2.2663000000000002</v>
      </c>
      <c r="CN44" s="7">
        <v>5.5890000000000004</v>
      </c>
      <c r="CO44" s="7">
        <v>1357.6510000000001</v>
      </c>
      <c r="CP44" s="7">
        <v>63.15</v>
      </c>
      <c r="CQ44" s="7"/>
      <c r="CR44" s="4"/>
      <c r="FS44" t="s">
        <v>369</v>
      </c>
      <c r="GA44" t="s">
        <v>369</v>
      </c>
      <c r="HB44" t="s">
        <v>7</v>
      </c>
      <c r="HC44">
        <v>6</v>
      </c>
      <c r="HD44">
        <v>150</v>
      </c>
      <c r="HE44">
        <v>23.1</v>
      </c>
      <c r="HF44">
        <v>41.74</v>
      </c>
      <c r="HG44">
        <v>21.99</v>
      </c>
      <c r="HH44">
        <v>13.17</v>
      </c>
      <c r="HI44">
        <f t="shared" si="62"/>
        <v>0.57012987012987004</v>
      </c>
      <c r="HJ44">
        <f t="shared" si="63"/>
        <v>0.52683277431720166</v>
      </c>
      <c r="HK44">
        <f t="shared" si="60"/>
        <v>36.270000000000003</v>
      </c>
      <c r="HL44">
        <f t="shared" si="61"/>
        <v>63.730000000000004</v>
      </c>
      <c r="HN44">
        <v>217.642</v>
      </c>
      <c r="HO44">
        <v>393.15100000000001</v>
      </c>
      <c r="HP44">
        <v>207.15199999999999</v>
      </c>
      <c r="HQ44">
        <v>124.062</v>
      </c>
      <c r="HS44">
        <f>SUM(HH44,HE44)</f>
        <v>36.270000000000003</v>
      </c>
      <c r="HT44">
        <f>SUM(HG44,HF44)</f>
        <v>63.730000000000004</v>
      </c>
    </row>
    <row r="45" spans="1:228" x14ac:dyDescent="0.25">
      <c r="A45" s="16" t="s">
        <v>53</v>
      </c>
      <c r="B45" s="16" t="s">
        <v>263</v>
      </c>
      <c r="C45" s="17">
        <v>1023.9623</v>
      </c>
      <c r="D45" s="17">
        <v>2.2740999999999998</v>
      </c>
      <c r="E45" s="17">
        <v>5.5890000000000004</v>
      </c>
      <c r="F45" s="17">
        <v>1363.425</v>
      </c>
      <c r="G45" s="17">
        <v>71.040000000000006</v>
      </c>
      <c r="I45" s="9"/>
      <c r="J45" s="9"/>
      <c r="K45" s="9"/>
      <c r="L45" s="9"/>
      <c r="M45" s="9"/>
      <c r="N45" s="9"/>
      <c r="O45" s="9"/>
      <c r="Q45" s="20"/>
      <c r="R45" s="20" t="s">
        <v>745</v>
      </c>
      <c r="S45" s="20">
        <v>72.825699999999998</v>
      </c>
      <c r="T45" s="20">
        <v>0.40429999999999999</v>
      </c>
      <c r="U45" s="20">
        <v>0.217</v>
      </c>
      <c r="V45" s="20">
        <v>447.63600000000002</v>
      </c>
      <c r="W45" s="20">
        <v>22.8</v>
      </c>
      <c r="X45" s="20"/>
      <c r="Y45" s="23" t="s">
        <v>764</v>
      </c>
      <c r="Z45" s="23"/>
      <c r="AA45" s="23"/>
      <c r="AB45" s="23"/>
      <c r="AC45" s="23"/>
      <c r="AD45" s="24"/>
      <c r="AE45" s="25"/>
      <c r="AF45" s="26"/>
      <c r="AG45" s="26"/>
      <c r="AH45" s="23"/>
      <c r="AI45" s="18"/>
      <c r="AJ45" s="18"/>
      <c r="AK45" s="18"/>
      <c r="AL45" s="18"/>
      <c r="AM45" s="18"/>
      <c r="AN45" s="18"/>
      <c r="AS45" s="4">
        <v>240</v>
      </c>
      <c r="AT45" s="5" t="s">
        <v>442</v>
      </c>
      <c r="AU45" s="7">
        <v>986.4</v>
      </c>
      <c r="AV45" s="7">
        <v>4.2008000000000001</v>
      </c>
      <c r="AW45" s="7">
        <v>0.78</v>
      </c>
      <c r="AX45" s="7">
        <v>1206.796</v>
      </c>
      <c r="AY45" s="7">
        <v>13.44</v>
      </c>
      <c r="BH45" s="7"/>
      <c r="BI45" s="2"/>
      <c r="BP45" t="s">
        <v>864</v>
      </c>
      <c r="BQ45">
        <v>1045.3</v>
      </c>
      <c r="BR45">
        <v>1.6349</v>
      </c>
      <c r="BS45">
        <v>7.05</v>
      </c>
      <c r="BT45">
        <v>369.62799999999999</v>
      </c>
      <c r="BU45">
        <v>33.89</v>
      </c>
      <c r="BW45" t="s">
        <v>864</v>
      </c>
      <c r="BX45">
        <v>1045.3</v>
      </c>
      <c r="BY45">
        <v>1.6349</v>
      </c>
      <c r="BZ45">
        <v>5.5890000000000004</v>
      </c>
      <c r="CA45">
        <v>369.62799999999999</v>
      </c>
      <c r="CB45">
        <v>39.270000000000003</v>
      </c>
      <c r="CD45" t="s">
        <v>262</v>
      </c>
      <c r="CE45">
        <v>1022</v>
      </c>
      <c r="CF45">
        <v>1.2310000000000001</v>
      </c>
      <c r="CG45">
        <v>5.5890000000000004</v>
      </c>
      <c r="CH45">
        <v>565.51700000000005</v>
      </c>
      <c r="CI45">
        <v>29.41</v>
      </c>
      <c r="CJ45" s="7"/>
      <c r="CK45" s="7" t="s">
        <v>262</v>
      </c>
      <c r="CL45" s="7">
        <v>1022</v>
      </c>
      <c r="CM45" s="7">
        <v>1.2310000000000001</v>
      </c>
      <c r="CN45" s="7">
        <v>3.9889999999999999</v>
      </c>
      <c r="CO45" s="7">
        <v>565.51700000000005</v>
      </c>
      <c r="CP45" s="7">
        <v>36.85</v>
      </c>
      <c r="CQ45" s="7"/>
      <c r="CR45" s="4"/>
      <c r="FS45" t="s">
        <v>361</v>
      </c>
      <c r="FT45" t="s">
        <v>370</v>
      </c>
      <c r="FU45" t="s">
        <v>870</v>
      </c>
      <c r="GA45" t="s">
        <v>361</v>
      </c>
      <c r="GB45" t="s">
        <v>370</v>
      </c>
      <c r="GC45" t="s">
        <v>870</v>
      </c>
      <c r="HB45" t="s">
        <v>7</v>
      </c>
      <c r="HC45">
        <v>7</v>
      </c>
      <c r="HD45">
        <v>180</v>
      </c>
      <c r="HE45">
        <v>24.75</v>
      </c>
      <c r="HF45">
        <v>39.89</v>
      </c>
      <c r="HG45">
        <v>22.33</v>
      </c>
      <c r="HH45">
        <v>13.03</v>
      </c>
      <c r="HI45">
        <f t="shared" si="62"/>
        <v>0.52646464646464641</v>
      </c>
      <c r="HJ45">
        <f t="shared" si="63"/>
        <v>0.55978942090749562</v>
      </c>
      <c r="HK45">
        <f t="shared" si="60"/>
        <v>37.78</v>
      </c>
      <c r="HL45">
        <f t="shared" si="61"/>
        <v>62.22</v>
      </c>
      <c r="HN45">
        <v>207.90199999999999</v>
      </c>
      <c r="HO45">
        <v>335.09500000000003</v>
      </c>
      <c r="HP45">
        <v>187.58799999999999</v>
      </c>
      <c r="HQ45">
        <v>109.495</v>
      </c>
      <c r="HS45">
        <f>SUM(HH45,HE45)</f>
        <v>37.78</v>
      </c>
      <c r="HT45">
        <f>SUM(HG45,HF45)</f>
        <v>62.22</v>
      </c>
    </row>
    <row r="46" spans="1:228" x14ac:dyDescent="0.25">
      <c r="A46" s="15"/>
      <c r="B46" s="16" t="s">
        <v>262</v>
      </c>
      <c r="C46" s="17">
        <v>1022</v>
      </c>
      <c r="D46" s="17">
        <v>1.2146999999999999</v>
      </c>
      <c r="E46" s="17">
        <v>5.5890000000000004</v>
      </c>
      <c r="F46" s="17">
        <v>555.81100000000004</v>
      </c>
      <c r="G46" s="17">
        <v>28.96</v>
      </c>
      <c r="I46" s="9" t="s">
        <v>7</v>
      </c>
      <c r="J46" s="9"/>
      <c r="K46" s="9"/>
      <c r="L46" s="9"/>
      <c r="M46" s="9"/>
      <c r="N46" s="9"/>
      <c r="O46" s="9"/>
      <c r="Q46" s="20"/>
      <c r="R46" s="20" t="s">
        <v>744</v>
      </c>
      <c r="S46" s="20">
        <v>73.228399999999993</v>
      </c>
      <c r="T46" s="20">
        <v>0.34</v>
      </c>
      <c r="U46" s="20">
        <v>0.217</v>
      </c>
      <c r="V46" s="20">
        <v>147.53700000000001</v>
      </c>
      <c r="W46" s="20">
        <v>7.51</v>
      </c>
      <c r="X46" s="20"/>
      <c r="Y46" s="23" t="s">
        <v>765</v>
      </c>
      <c r="Z46" s="23"/>
      <c r="AA46" s="23"/>
      <c r="AB46" s="23"/>
      <c r="AC46" s="23"/>
      <c r="AD46" s="24"/>
      <c r="AE46" s="25"/>
      <c r="AF46" s="26"/>
      <c r="AG46" s="26"/>
      <c r="AH46" s="23"/>
      <c r="AI46" s="18"/>
      <c r="AJ46" s="18"/>
      <c r="AK46" s="18"/>
      <c r="AL46" s="18"/>
      <c r="AM46" s="18"/>
      <c r="AN46" s="18"/>
      <c r="AS46" s="4">
        <v>240</v>
      </c>
      <c r="AT46" s="5" t="s">
        <v>427</v>
      </c>
      <c r="AU46" s="7">
        <v>987.9</v>
      </c>
      <c r="AV46" s="7">
        <v>15</v>
      </c>
      <c r="AW46" s="7">
        <v>0.78</v>
      </c>
      <c r="AX46" s="7">
        <v>383.685</v>
      </c>
      <c r="AY46" s="7">
        <v>4.2699999999999996</v>
      </c>
      <c r="BH46" s="7"/>
      <c r="BI46" s="2"/>
      <c r="BO46">
        <v>570</v>
      </c>
      <c r="BP46" t="s">
        <v>6</v>
      </c>
      <c r="BQ46">
        <v>1047.0857000000001</v>
      </c>
      <c r="BR46">
        <v>2.4514</v>
      </c>
      <c r="BS46">
        <v>5.5890000000000004</v>
      </c>
      <c r="BT46">
        <v>654.88199999999995</v>
      </c>
      <c r="BU46">
        <v>75.98</v>
      </c>
      <c r="BV46">
        <v>570</v>
      </c>
      <c r="BW46" t="s">
        <v>6</v>
      </c>
      <c r="BX46">
        <v>1047.0857000000001</v>
      </c>
      <c r="BY46">
        <v>2.4514</v>
      </c>
      <c r="BZ46">
        <v>5.5890000000000004</v>
      </c>
      <c r="CA46">
        <v>654.88199999999995</v>
      </c>
      <c r="CB46">
        <v>71.489999999999995</v>
      </c>
      <c r="CC46">
        <v>570</v>
      </c>
      <c r="CD46" t="s">
        <v>263</v>
      </c>
      <c r="CE46">
        <v>1024.0162</v>
      </c>
      <c r="CF46">
        <v>2.3523000000000001</v>
      </c>
      <c r="CG46">
        <v>5.5890000000000004</v>
      </c>
      <c r="CH46">
        <v>1309.3530000000001</v>
      </c>
      <c r="CI46">
        <v>68.14</v>
      </c>
      <c r="CJ46" s="4">
        <v>570</v>
      </c>
      <c r="CK46" s="7" t="s">
        <v>263</v>
      </c>
      <c r="CL46" s="7">
        <v>1024.0162</v>
      </c>
      <c r="CM46" s="7">
        <v>2.3523000000000001</v>
      </c>
      <c r="CN46" s="7">
        <v>5.5890000000000004</v>
      </c>
      <c r="CO46" s="7">
        <v>1309.3530000000001</v>
      </c>
      <c r="CP46" s="7">
        <v>60.42</v>
      </c>
      <c r="CQ46" s="7"/>
      <c r="CR46" s="4"/>
      <c r="FT46" t="s">
        <v>371</v>
      </c>
      <c r="GB46" t="s">
        <v>371</v>
      </c>
      <c r="HB46" t="s">
        <v>7</v>
      </c>
      <c r="HC46">
        <v>8</v>
      </c>
      <c r="HD46">
        <v>210</v>
      </c>
      <c r="HE46">
        <v>22.9</v>
      </c>
      <c r="HF46">
        <v>40.04</v>
      </c>
      <c r="HG46">
        <v>19.059999999999999</v>
      </c>
      <c r="HH46">
        <v>17.989999999999998</v>
      </c>
      <c r="HI46">
        <f t="shared" si="62"/>
        <v>0.78558951965065504</v>
      </c>
      <c r="HJ46">
        <f t="shared" si="63"/>
        <v>0.476023976023976</v>
      </c>
      <c r="HK46">
        <f t="shared" si="60"/>
        <v>40.89</v>
      </c>
      <c r="HL46">
        <f t="shared" si="61"/>
        <v>59.099999999999994</v>
      </c>
      <c r="HN46">
        <v>185.50899999999999</v>
      </c>
      <c r="HO46">
        <v>324.31700000000001</v>
      </c>
      <c r="HP46">
        <v>154.39699999999999</v>
      </c>
      <c r="HQ46">
        <v>145.685</v>
      </c>
      <c r="HS46">
        <f>SUM(HH46,HE46)</f>
        <v>40.89</v>
      </c>
      <c r="HT46">
        <f>SUM(HG46,HF46)</f>
        <v>59.099999999999994</v>
      </c>
    </row>
    <row r="47" spans="1:228" x14ac:dyDescent="0.25">
      <c r="A47" s="16" t="s">
        <v>55</v>
      </c>
      <c r="B47" s="16" t="s">
        <v>263</v>
      </c>
      <c r="C47" s="17">
        <v>1024.0142000000001</v>
      </c>
      <c r="D47" s="17">
        <v>2.3569</v>
      </c>
      <c r="E47" s="17">
        <v>5.5890000000000004</v>
      </c>
      <c r="F47" s="17">
        <v>1311.9549999999999</v>
      </c>
      <c r="G47" s="17">
        <v>68.31</v>
      </c>
      <c r="I47" s="9"/>
      <c r="J47" s="9"/>
      <c r="K47" s="9"/>
      <c r="L47" s="9"/>
      <c r="M47" s="9"/>
      <c r="N47" s="9"/>
      <c r="O47" s="9"/>
      <c r="Q47" s="19">
        <v>90</v>
      </c>
      <c r="R47" s="20" t="s">
        <v>746</v>
      </c>
      <c r="S47" s="20">
        <v>76.032300000000006</v>
      </c>
      <c r="T47" s="20">
        <v>1.6446000000000001</v>
      </c>
      <c r="U47" s="20">
        <v>0.193</v>
      </c>
      <c r="V47" s="20">
        <v>1159.8140000000001</v>
      </c>
      <c r="W47" s="20">
        <v>62.79</v>
      </c>
      <c r="X47" s="20"/>
      <c r="Y47" s="20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S47" s="4">
        <v>240</v>
      </c>
      <c r="AT47" s="5" t="s">
        <v>429</v>
      </c>
      <c r="AU47" s="7">
        <v>988.5</v>
      </c>
      <c r="AV47" s="7">
        <v>0.72</v>
      </c>
      <c r="AW47" s="7">
        <v>0.78</v>
      </c>
      <c r="AX47" s="7">
        <v>65.864000000000004</v>
      </c>
      <c r="AY47" s="7">
        <v>0.73</v>
      </c>
      <c r="BH47" s="7"/>
      <c r="BI47" s="2"/>
      <c r="BP47" t="s">
        <v>864</v>
      </c>
      <c r="BQ47">
        <v>1045.1811</v>
      </c>
      <c r="BR47">
        <v>1.4059999999999999</v>
      </c>
      <c r="BS47">
        <v>7.05</v>
      </c>
      <c r="BT47">
        <v>261.17500000000001</v>
      </c>
      <c r="BU47">
        <v>24.02</v>
      </c>
      <c r="BW47" t="s">
        <v>864</v>
      </c>
      <c r="BX47">
        <v>1045.1811</v>
      </c>
      <c r="BY47">
        <v>1.4059999999999999</v>
      </c>
      <c r="BZ47">
        <v>5.5890000000000004</v>
      </c>
      <c r="CA47">
        <v>261.17500000000001</v>
      </c>
      <c r="CB47">
        <v>28.51</v>
      </c>
      <c r="CD47" t="s">
        <v>262</v>
      </c>
      <c r="CE47">
        <v>1022</v>
      </c>
      <c r="CF47">
        <v>1.5913999999999999</v>
      </c>
      <c r="CG47">
        <v>5.5890000000000004</v>
      </c>
      <c r="CH47">
        <v>612.25199999999995</v>
      </c>
      <c r="CI47">
        <v>31.86</v>
      </c>
      <c r="CJ47" s="7"/>
      <c r="CK47" s="7" t="s">
        <v>262</v>
      </c>
      <c r="CL47" s="7">
        <v>1022</v>
      </c>
      <c r="CM47" s="7">
        <v>1.5913999999999999</v>
      </c>
      <c r="CN47" s="7">
        <v>3.9889999999999999</v>
      </c>
      <c r="CO47" s="7">
        <v>612.25199999999995</v>
      </c>
      <c r="CP47" s="7">
        <v>39.58</v>
      </c>
      <c r="CQ47" s="7"/>
      <c r="CR47" s="4"/>
      <c r="FS47" t="s">
        <v>746</v>
      </c>
      <c r="FT47">
        <v>42.63</v>
      </c>
      <c r="FU47">
        <v>0</v>
      </c>
      <c r="GA47" t="s">
        <v>746</v>
      </c>
      <c r="GB47">
        <v>42.63</v>
      </c>
      <c r="GC47">
        <v>0</v>
      </c>
      <c r="HB47" t="s">
        <v>7</v>
      </c>
      <c r="HC47">
        <v>9</v>
      </c>
      <c r="HD47">
        <v>240</v>
      </c>
      <c r="HE47">
        <v>25.13</v>
      </c>
      <c r="HF47">
        <v>39.22</v>
      </c>
      <c r="HG47">
        <v>22.88</v>
      </c>
      <c r="HH47">
        <v>12.77</v>
      </c>
      <c r="HI47">
        <f t="shared" si="62"/>
        <v>0.50815758058097893</v>
      </c>
      <c r="HJ47">
        <f t="shared" si="63"/>
        <v>0.58337582865884752</v>
      </c>
      <c r="HK47">
        <f t="shared" si="60"/>
        <v>37.9</v>
      </c>
      <c r="HL47">
        <f t="shared" si="61"/>
        <v>62.099999999999994</v>
      </c>
      <c r="HN47">
        <v>192.62799999999999</v>
      </c>
      <c r="HO47">
        <v>300.61</v>
      </c>
      <c r="HP47">
        <v>175.316</v>
      </c>
      <c r="HQ47">
        <v>97.841399999999993</v>
      </c>
      <c r="HS47">
        <f>SUM(HH47,HE47)</f>
        <v>37.9</v>
      </c>
      <c r="HT47">
        <f>SUM(HG47,HF47)</f>
        <v>62.099999999999994</v>
      </c>
    </row>
    <row r="48" spans="1:228" x14ac:dyDescent="0.25">
      <c r="A48" s="15"/>
      <c r="B48" s="16" t="s">
        <v>262</v>
      </c>
      <c r="C48" s="17">
        <v>1022</v>
      </c>
      <c r="D48" s="17">
        <v>1.59</v>
      </c>
      <c r="E48" s="17">
        <v>5.5890000000000004</v>
      </c>
      <c r="F48" s="17">
        <v>608.71600000000001</v>
      </c>
      <c r="G48" s="17">
        <v>31.69</v>
      </c>
      <c r="I48" s="9" t="s">
        <v>360</v>
      </c>
      <c r="J48" s="9" t="s">
        <v>361</v>
      </c>
      <c r="K48" s="9" t="s">
        <v>362</v>
      </c>
      <c r="L48" s="9" t="s">
        <v>363</v>
      </c>
      <c r="M48" s="9" t="s">
        <v>364</v>
      </c>
      <c r="N48" s="9" t="s">
        <v>365</v>
      </c>
      <c r="O48" s="9" t="s">
        <v>366</v>
      </c>
      <c r="Q48" s="20"/>
      <c r="R48" s="20" t="s">
        <v>745</v>
      </c>
      <c r="S48" s="20">
        <v>72.792199999999994</v>
      </c>
      <c r="T48" s="20">
        <v>0.3962</v>
      </c>
      <c r="U48" s="20">
        <v>0.217</v>
      </c>
      <c r="V48" s="20">
        <v>541.97500000000002</v>
      </c>
      <c r="W48" s="20">
        <v>26.1</v>
      </c>
      <c r="X48" s="20"/>
      <c r="Y48" s="27" t="s">
        <v>751</v>
      </c>
      <c r="Z48" s="23"/>
      <c r="AA48" s="22"/>
      <c r="AB48" s="28"/>
      <c r="AC48" s="24"/>
      <c r="AD48" s="29"/>
      <c r="AE48" s="25"/>
      <c r="AF48" s="26"/>
      <c r="AG48" s="30"/>
      <c r="AH48" s="22"/>
      <c r="AI48" s="18"/>
      <c r="AJ48" s="18"/>
      <c r="AK48" s="18"/>
      <c r="AL48" s="18"/>
      <c r="AM48" s="18"/>
      <c r="AN48" s="18"/>
      <c r="AS48" s="4">
        <v>240</v>
      </c>
      <c r="AT48" s="5" t="s">
        <v>443</v>
      </c>
      <c r="AU48" s="7">
        <v>992.04399999999998</v>
      </c>
      <c r="AV48" s="7">
        <v>5.0152999999999999</v>
      </c>
      <c r="AW48" s="7">
        <v>0.78</v>
      </c>
      <c r="AX48" s="7">
        <v>630.68499999999995</v>
      </c>
      <c r="AY48" s="7">
        <v>7.03</v>
      </c>
      <c r="BH48" s="7"/>
      <c r="BI48" s="2"/>
      <c r="BO48">
        <v>600</v>
      </c>
      <c r="BP48" t="s">
        <v>6</v>
      </c>
      <c r="BQ48">
        <v>1047.1766</v>
      </c>
      <c r="BR48">
        <v>2.1593</v>
      </c>
      <c r="BS48">
        <v>5.5890000000000004</v>
      </c>
      <c r="BT48">
        <v>533.13699999999994</v>
      </c>
      <c r="BU48">
        <v>65.73</v>
      </c>
      <c r="BV48">
        <v>600</v>
      </c>
      <c r="BW48" t="s">
        <v>6</v>
      </c>
      <c r="BX48">
        <v>1047.1766</v>
      </c>
      <c r="BY48">
        <v>2.1593</v>
      </c>
      <c r="BZ48">
        <v>5.5890000000000004</v>
      </c>
      <c r="CA48">
        <v>533.13699999999994</v>
      </c>
      <c r="CB48">
        <v>60.33</v>
      </c>
      <c r="CC48">
        <v>600</v>
      </c>
      <c r="CD48" t="s">
        <v>263</v>
      </c>
      <c r="CE48">
        <v>1023.966</v>
      </c>
      <c r="CF48">
        <v>2.5358999999999998</v>
      </c>
      <c r="CG48">
        <v>5.5890000000000004</v>
      </c>
      <c r="CH48">
        <v>1427.15</v>
      </c>
      <c r="CI48">
        <v>75.58</v>
      </c>
      <c r="CJ48" s="4">
        <v>600</v>
      </c>
      <c r="CK48" s="7" t="s">
        <v>263</v>
      </c>
      <c r="CL48" s="7">
        <v>1023.966</v>
      </c>
      <c r="CM48" s="7">
        <v>2.5358999999999998</v>
      </c>
      <c r="CN48" s="7">
        <v>5.5890000000000004</v>
      </c>
      <c r="CO48" s="7">
        <v>1427.15</v>
      </c>
      <c r="CP48" s="7">
        <v>68.84</v>
      </c>
      <c r="CQ48" s="7"/>
      <c r="CR48" s="4"/>
      <c r="FT48" t="s">
        <v>372</v>
      </c>
      <c r="GB48" t="s">
        <v>372</v>
      </c>
      <c r="HB48" t="s">
        <v>7</v>
      </c>
      <c r="HC48">
        <v>10</v>
      </c>
      <c r="HD48">
        <v>270</v>
      </c>
      <c r="HE48">
        <v>24.01</v>
      </c>
      <c r="HF48">
        <v>38.020000000000003</v>
      </c>
      <c r="HG48">
        <v>18.18</v>
      </c>
      <c r="HH48">
        <v>19.78</v>
      </c>
      <c r="HI48">
        <f t="shared" si="62"/>
        <v>0.82382340691378597</v>
      </c>
      <c r="HJ48">
        <f t="shared" si="63"/>
        <v>0.47816938453445551</v>
      </c>
      <c r="HK48">
        <f t="shared" si="60"/>
        <v>43.790000000000006</v>
      </c>
      <c r="HL48">
        <f t="shared" si="61"/>
        <v>56.2</v>
      </c>
      <c r="HN48">
        <v>189.52</v>
      </c>
      <c r="HO48">
        <v>300.029</v>
      </c>
      <c r="HP48">
        <v>143.50800000000001</v>
      </c>
      <c r="HQ48">
        <v>156.12100000000001</v>
      </c>
      <c r="HS48">
        <f>SUM(HH48,HE48)</f>
        <v>43.790000000000006</v>
      </c>
      <c r="HT48">
        <f>SUM(HG48,HF48)</f>
        <v>56.2</v>
      </c>
    </row>
    <row r="49" spans="1:228" x14ac:dyDescent="0.25">
      <c r="A49" s="16" t="s">
        <v>57</v>
      </c>
      <c r="B49" s="16" t="s">
        <v>263</v>
      </c>
      <c r="C49" s="17">
        <v>1023.966</v>
      </c>
      <c r="D49" s="17">
        <v>2.5329000000000002</v>
      </c>
      <c r="E49" s="17">
        <v>5.5890000000000004</v>
      </c>
      <c r="F49" s="17">
        <v>1425.7529999999999</v>
      </c>
      <c r="G49" s="17">
        <v>75.5</v>
      </c>
      <c r="I49" s="9">
        <v>30</v>
      </c>
      <c r="J49" s="9" t="s">
        <v>263</v>
      </c>
      <c r="K49" s="10">
        <v>10467939</v>
      </c>
      <c r="L49" s="10">
        <v>20313</v>
      </c>
      <c r="M49" s="10">
        <v>5589</v>
      </c>
      <c r="N49" s="10">
        <v>2590769</v>
      </c>
      <c r="O49" s="9" t="s">
        <v>269</v>
      </c>
      <c r="Q49" s="20"/>
      <c r="R49" s="20" t="s">
        <v>744</v>
      </c>
      <c r="S49" s="20">
        <v>73.209400000000002</v>
      </c>
      <c r="T49" s="20">
        <v>0.34</v>
      </c>
      <c r="U49" s="20">
        <v>0.217</v>
      </c>
      <c r="V49" s="20">
        <v>230.77099999999999</v>
      </c>
      <c r="W49" s="20">
        <v>11.11</v>
      </c>
      <c r="X49" s="20"/>
      <c r="Y49" s="27" t="s">
        <v>752</v>
      </c>
      <c r="Z49" s="31"/>
      <c r="AA49" s="22"/>
      <c r="AB49" s="22"/>
      <c r="AC49" s="22"/>
      <c r="AD49" s="22"/>
      <c r="AE49" s="22"/>
      <c r="AF49" s="22"/>
      <c r="AG49" s="22"/>
      <c r="AH49" s="22"/>
      <c r="AI49" s="18"/>
      <c r="AJ49" s="18"/>
      <c r="AK49" s="18"/>
      <c r="AL49" s="18"/>
      <c r="AM49" s="18"/>
      <c r="AN49" s="18"/>
      <c r="AS49" s="4">
        <v>240</v>
      </c>
      <c r="AT49" s="5" t="s">
        <v>448</v>
      </c>
      <c r="AU49" s="7">
        <v>953.50869999999998</v>
      </c>
      <c r="AV49" s="7">
        <v>2.3132000000000001</v>
      </c>
      <c r="AW49" s="7">
        <v>0.78</v>
      </c>
      <c r="AX49" s="7">
        <v>6689.3320000000003</v>
      </c>
      <c r="AY49" s="7">
        <v>74.52</v>
      </c>
      <c r="BH49" s="7"/>
      <c r="BI49" s="2"/>
      <c r="BP49" t="s">
        <v>864</v>
      </c>
      <c r="BQ49">
        <v>1045.3</v>
      </c>
      <c r="BR49">
        <v>1.7952999999999999</v>
      </c>
      <c r="BS49">
        <v>7.05</v>
      </c>
      <c r="BT49">
        <v>350.59</v>
      </c>
      <c r="BU49">
        <v>34.270000000000003</v>
      </c>
      <c r="BW49" t="s">
        <v>864</v>
      </c>
      <c r="BX49">
        <v>1045.3</v>
      </c>
      <c r="BY49">
        <v>1.7952999999999999</v>
      </c>
      <c r="BZ49">
        <v>5.5890000000000004</v>
      </c>
      <c r="CA49">
        <v>350.59</v>
      </c>
      <c r="CB49">
        <v>39.67</v>
      </c>
      <c r="CD49" t="s">
        <v>262</v>
      </c>
      <c r="CE49">
        <v>1022</v>
      </c>
      <c r="CF49">
        <v>1.5064</v>
      </c>
      <c r="CG49">
        <v>5.5890000000000004</v>
      </c>
      <c r="CH49">
        <v>461.15600000000001</v>
      </c>
      <c r="CI49">
        <v>24.42</v>
      </c>
      <c r="CJ49" s="7"/>
      <c r="CK49" s="7" t="s">
        <v>262</v>
      </c>
      <c r="CL49" s="7">
        <v>1022</v>
      </c>
      <c r="CM49" s="7">
        <v>1.5064</v>
      </c>
      <c r="CN49" s="7">
        <v>3.9889999999999999</v>
      </c>
      <c r="CO49" s="7">
        <v>461.15600000000001</v>
      </c>
      <c r="CP49" s="7">
        <v>31.16</v>
      </c>
      <c r="CQ49" s="7"/>
      <c r="CR49" s="4"/>
      <c r="FS49" t="s">
        <v>745</v>
      </c>
      <c r="FT49">
        <v>42.08</v>
      </c>
      <c r="GA49" t="s">
        <v>745</v>
      </c>
      <c r="GB49">
        <v>42.08</v>
      </c>
      <c r="HB49" t="s">
        <v>7</v>
      </c>
      <c r="HC49">
        <v>11</v>
      </c>
      <c r="HD49">
        <v>300</v>
      </c>
      <c r="HE49">
        <v>20.190000000000001</v>
      </c>
      <c r="HF49">
        <v>40.31</v>
      </c>
      <c r="HG49">
        <v>18.88</v>
      </c>
      <c r="HH49">
        <v>20.62</v>
      </c>
      <c r="HI49">
        <f t="shared" si="62"/>
        <v>1.0212976721149083</v>
      </c>
      <c r="HJ49">
        <f t="shared" si="63"/>
        <v>0.46837013148102202</v>
      </c>
      <c r="HK49">
        <f t="shared" si="60"/>
        <v>40.81</v>
      </c>
      <c r="HL49">
        <f t="shared" si="61"/>
        <v>59.19</v>
      </c>
      <c r="HN49">
        <v>141.47999999999999</v>
      </c>
      <c r="HO49">
        <v>282.46899999999999</v>
      </c>
      <c r="HP49">
        <v>132.26599999999999</v>
      </c>
      <c r="HQ49">
        <v>144.517</v>
      </c>
      <c r="HS49">
        <f>SUM(HH49,HE49)</f>
        <v>40.81</v>
      </c>
      <c r="HT49">
        <f>SUM(HG49,HF49)</f>
        <v>59.19</v>
      </c>
    </row>
    <row r="50" spans="1:228" ht="15" customHeight="1" x14ac:dyDescent="0.25">
      <c r="A50" s="15"/>
      <c r="B50" s="16" t="s">
        <v>262</v>
      </c>
      <c r="C50" s="17">
        <v>1022</v>
      </c>
      <c r="D50" s="17">
        <v>1.5062</v>
      </c>
      <c r="E50" s="17">
        <v>5.5890000000000004</v>
      </c>
      <c r="F50" s="17">
        <v>462.71800000000002</v>
      </c>
      <c r="G50" s="17">
        <v>24.5</v>
      </c>
      <c r="I50" s="9"/>
      <c r="J50" s="9" t="s">
        <v>262</v>
      </c>
      <c r="K50" s="10">
        <v>10447972</v>
      </c>
      <c r="L50" s="10">
        <v>17696</v>
      </c>
      <c r="M50" s="10">
        <v>5589</v>
      </c>
      <c r="N50" s="10">
        <v>906170</v>
      </c>
      <c r="O50" s="9" t="s">
        <v>268</v>
      </c>
      <c r="Q50" s="19">
        <v>120</v>
      </c>
      <c r="R50" s="20" t="s">
        <v>746</v>
      </c>
      <c r="S50" s="20">
        <v>76.033299999999997</v>
      </c>
      <c r="T50" s="20">
        <v>1.6224000000000001</v>
      </c>
      <c r="U50" s="20">
        <v>0.193</v>
      </c>
      <c r="V50" s="20">
        <v>1088.24</v>
      </c>
      <c r="W50" s="20">
        <v>56.99</v>
      </c>
      <c r="X50" s="20"/>
      <c r="Y50" s="32" t="s">
        <v>361</v>
      </c>
      <c r="Z50" s="32" t="s">
        <v>416</v>
      </c>
      <c r="AA50" s="33" t="s">
        <v>753</v>
      </c>
      <c r="AB50" s="33" t="s">
        <v>754</v>
      </c>
      <c r="AC50" s="33" t="s">
        <v>755</v>
      </c>
      <c r="AD50" s="33" t="s">
        <v>756</v>
      </c>
      <c r="AE50" s="33" t="s">
        <v>757</v>
      </c>
      <c r="AF50" s="33" t="s">
        <v>758</v>
      </c>
      <c r="AG50" s="34" t="s">
        <v>766</v>
      </c>
      <c r="AH50" s="33" t="s">
        <v>759</v>
      </c>
      <c r="AI50" s="33" t="s">
        <v>767</v>
      </c>
      <c r="AJ50" s="18"/>
      <c r="AK50" s="18"/>
      <c r="AL50" s="18"/>
      <c r="AM50" s="18"/>
      <c r="AN50" s="18"/>
      <c r="AS50" s="4">
        <v>270</v>
      </c>
      <c r="AT50" s="5" t="s">
        <v>442</v>
      </c>
      <c r="AU50" s="7">
        <v>986.4</v>
      </c>
      <c r="AV50" s="7">
        <v>5.0598000000000001</v>
      </c>
      <c r="AW50" s="7">
        <v>0.78</v>
      </c>
      <c r="AX50" s="7">
        <v>1320.5029999999999</v>
      </c>
      <c r="AY50" s="7">
        <v>15.44</v>
      </c>
      <c r="BH50" s="7"/>
      <c r="BO50">
        <v>630</v>
      </c>
      <c r="BP50" t="s">
        <v>6</v>
      </c>
      <c r="BQ50">
        <v>1046.9319</v>
      </c>
      <c r="BR50">
        <v>2.8784999999999998</v>
      </c>
      <c r="BS50">
        <v>5.5890000000000004</v>
      </c>
      <c r="BT50">
        <v>796.30100000000004</v>
      </c>
      <c r="BU50">
        <v>89.42</v>
      </c>
      <c r="BV50">
        <v>630</v>
      </c>
      <c r="BW50" t="s">
        <v>6</v>
      </c>
      <c r="BX50">
        <v>1046.9319</v>
      </c>
      <c r="BY50">
        <v>2.8784999999999998</v>
      </c>
      <c r="BZ50">
        <v>5.5890000000000004</v>
      </c>
      <c r="CA50">
        <v>796.30100000000004</v>
      </c>
      <c r="CB50">
        <v>87.01</v>
      </c>
      <c r="CC50">
        <v>630</v>
      </c>
      <c r="CD50" t="s">
        <v>263</v>
      </c>
      <c r="CE50">
        <v>1023.9619</v>
      </c>
      <c r="CF50">
        <v>2.5146999999999999</v>
      </c>
      <c r="CG50">
        <v>5.5890000000000004</v>
      </c>
      <c r="CH50">
        <v>1402.829</v>
      </c>
      <c r="CI50">
        <v>79.900000000000006</v>
      </c>
      <c r="CJ50" s="4">
        <v>630</v>
      </c>
      <c r="CK50" s="7" t="s">
        <v>263</v>
      </c>
      <c r="CL50" s="7">
        <v>1023.9619</v>
      </c>
      <c r="CM50" s="7">
        <v>2.5146999999999999</v>
      </c>
      <c r="CN50" s="7">
        <v>5.5890000000000004</v>
      </c>
      <c r="CO50" s="7">
        <v>1402.829</v>
      </c>
      <c r="CP50" s="7">
        <v>73.94</v>
      </c>
      <c r="CQ50" s="7"/>
      <c r="CR50" s="4"/>
      <c r="FT50" t="s">
        <v>372</v>
      </c>
      <c r="GB50" t="s">
        <v>372</v>
      </c>
      <c r="HB50" t="s">
        <v>7</v>
      </c>
      <c r="HC50">
        <v>12</v>
      </c>
      <c r="HD50">
        <v>330</v>
      </c>
      <c r="HE50">
        <v>24.38</v>
      </c>
      <c r="HF50">
        <v>35.68</v>
      </c>
      <c r="HG50">
        <v>19.34</v>
      </c>
      <c r="HH50">
        <v>20.6</v>
      </c>
      <c r="HI50">
        <f t="shared" si="62"/>
        <v>0.84495488105004113</v>
      </c>
      <c r="HJ50">
        <f t="shared" si="63"/>
        <v>0.5420403587443946</v>
      </c>
      <c r="HK50">
        <f t="shared" si="60"/>
        <v>44.980000000000004</v>
      </c>
      <c r="HL50">
        <f t="shared" si="61"/>
        <v>55.019999999999996</v>
      </c>
      <c r="HN50">
        <v>189.40100000000001</v>
      </c>
      <c r="HO50">
        <v>277.18799999999999</v>
      </c>
      <c r="HP50">
        <v>150.28299999999999</v>
      </c>
      <c r="HQ50">
        <v>160.006</v>
      </c>
      <c r="HS50">
        <f>SUM(HH50,HE50)</f>
        <v>44.980000000000004</v>
      </c>
      <c r="HT50">
        <f>SUM(HG50,HF50)</f>
        <v>55.019999999999996</v>
      </c>
    </row>
    <row r="51" spans="1:228" x14ac:dyDescent="0.25">
      <c r="A51" s="16" t="s">
        <v>59</v>
      </c>
      <c r="B51" s="16" t="s">
        <v>263</v>
      </c>
      <c r="C51" s="17">
        <v>1023.9578</v>
      </c>
      <c r="D51" s="17">
        <v>2.5257999999999998</v>
      </c>
      <c r="E51" s="17">
        <v>5.5890000000000004</v>
      </c>
      <c r="F51" s="17">
        <v>1410.1279999999999</v>
      </c>
      <c r="G51" s="17">
        <v>80.47</v>
      </c>
      <c r="I51" s="9"/>
      <c r="J51" s="9"/>
      <c r="K51" s="9"/>
      <c r="L51" s="9"/>
      <c r="M51" s="9"/>
      <c r="N51" s="9"/>
      <c r="O51" s="9"/>
      <c r="Q51" s="20"/>
      <c r="R51" s="20" t="s">
        <v>745</v>
      </c>
      <c r="S51" s="20">
        <v>72.816500000000005</v>
      </c>
      <c r="T51" s="20">
        <v>0.3972</v>
      </c>
      <c r="U51" s="20">
        <v>0.217</v>
      </c>
      <c r="V51" s="20">
        <v>706.43</v>
      </c>
      <c r="W51" s="20">
        <v>32.9</v>
      </c>
      <c r="X51" s="18"/>
      <c r="Y51" s="32"/>
      <c r="Z51" s="32" t="s">
        <v>760</v>
      </c>
      <c r="AA51" s="33">
        <f>100-AB51</f>
        <v>65</v>
      </c>
      <c r="AB51" s="33">
        <v>35</v>
      </c>
      <c r="AC51" s="33">
        <v>28</v>
      </c>
      <c r="AD51" s="33">
        <v>26</v>
      </c>
      <c r="AE51" s="35">
        <v>1</v>
      </c>
      <c r="AF51" s="35">
        <v>1.5</v>
      </c>
      <c r="AG51" s="36">
        <v>1</v>
      </c>
      <c r="AH51" s="36">
        <f>AC51*AG51*LN((AF51*AD51*AA51)/(AE51*AC51*AB51)+1)</f>
        <v>35.762782512244129</v>
      </c>
      <c r="AI51" s="36"/>
      <c r="AJ51" s="18"/>
      <c r="AK51" s="18"/>
      <c r="AL51" s="18"/>
      <c r="AM51" s="18"/>
      <c r="AN51" s="18"/>
      <c r="AS51" s="4">
        <v>270</v>
      </c>
      <c r="AT51" s="5" t="s">
        <v>427</v>
      </c>
      <c r="AU51" s="7">
        <v>987.9</v>
      </c>
      <c r="AV51" s="7">
        <v>13.4232</v>
      </c>
      <c r="AW51" s="7">
        <v>0.78</v>
      </c>
      <c r="AX51" s="7">
        <v>440.34399999999999</v>
      </c>
      <c r="AY51" s="7">
        <v>5.15</v>
      </c>
      <c r="BH51" s="7"/>
      <c r="BI51" s="2"/>
      <c r="BP51" t="s">
        <v>864</v>
      </c>
      <c r="BQ51">
        <v>1044.4568999999999</v>
      </c>
      <c r="BR51">
        <v>1.0326</v>
      </c>
      <c r="BS51">
        <v>7.05</v>
      </c>
      <c r="BT51">
        <v>118.876</v>
      </c>
      <c r="BU51">
        <v>10.58</v>
      </c>
      <c r="BW51" t="s">
        <v>864</v>
      </c>
      <c r="BX51">
        <v>1044.4568999999999</v>
      </c>
      <c r="BY51">
        <v>1.0326</v>
      </c>
      <c r="BZ51">
        <v>5.5890000000000004</v>
      </c>
      <c r="CA51">
        <v>118.876</v>
      </c>
      <c r="CB51">
        <v>12.99</v>
      </c>
      <c r="CD51" t="s">
        <v>262</v>
      </c>
      <c r="CE51">
        <v>1022</v>
      </c>
      <c r="CF51">
        <v>1.3522000000000001</v>
      </c>
      <c r="CG51">
        <v>5.5890000000000004</v>
      </c>
      <c r="CH51">
        <v>352.80599999999998</v>
      </c>
      <c r="CI51">
        <v>20.100000000000001</v>
      </c>
      <c r="CJ51" s="7"/>
      <c r="CK51" s="7" t="s">
        <v>262</v>
      </c>
      <c r="CL51" s="7">
        <v>1022</v>
      </c>
      <c r="CM51" s="7">
        <v>1.3522000000000001</v>
      </c>
      <c r="CN51" s="7">
        <v>3.9889999999999999</v>
      </c>
      <c r="CO51" s="7">
        <v>352.80599999999998</v>
      </c>
      <c r="CP51" s="7">
        <v>26.06</v>
      </c>
      <c r="CQ51" s="7"/>
      <c r="CR51" s="4"/>
      <c r="FS51" t="s">
        <v>744</v>
      </c>
      <c r="FT51">
        <v>15.29</v>
      </c>
      <c r="GA51" t="s">
        <v>744</v>
      </c>
      <c r="GB51">
        <v>15.29</v>
      </c>
      <c r="HB51" t="s">
        <v>7</v>
      </c>
      <c r="HC51">
        <v>13</v>
      </c>
      <c r="HD51">
        <v>360</v>
      </c>
      <c r="HE51">
        <v>22.9</v>
      </c>
      <c r="HF51">
        <v>38.04</v>
      </c>
      <c r="HG51">
        <v>24.69</v>
      </c>
      <c r="HH51">
        <v>14.37</v>
      </c>
      <c r="HI51">
        <f t="shared" si="62"/>
        <v>0.62751091703056772</v>
      </c>
      <c r="HJ51">
        <f t="shared" si="63"/>
        <v>0.64905362776025244</v>
      </c>
      <c r="HK51">
        <f t="shared" si="60"/>
        <v>37.269999999999996</v>
      </c>
      <c r="HL51">
        <f t="shared" si="61"/>
        <v>62.730000000000004</v>
      </c>
      <c r="HN51">
        <v>166.32300000000001</v>
      </c>
      <c r="HO51">
        <v>276.28699999999998</v>
      </c>
      <c r="HP51">
        <v>179.30199999999999</v>
      </c>
      <c r="HQ51">
        <v>104.34</v>
      </c>
      <c r="HS51">
        <f>SUM(HH51,HE51)</f>
        <v>37.269999999999996</v>
      </c>
      <c r="HT51">
        <f>SUM(HG51,HF51)</f>
        <v>62.730000000000004</v>
      </c>
    </row>
    <row r="52" spans="1:228" x14ac:dyDescent="0.25">
      <c r="A52" s="15"/>
      <c r="B52" s="16" t="s">
        <v>262</v>
      </c>
      <c r="C52" s="17">
        <v>1022</v>
      </c>
      <c r="D52" s="17">
        <v>1.3364</v>
      </c>
      <c r="E52" s="17">
        <v>5.5890000000000004</v>
      </c>
      <c r="F52" s="17">
        <v>342.32900000000001</v>
      </c>
      <c r="G52" s="17">
        <v>19.53</v>
      </c>
      <c r="I52" s="9"/>
      <c r="J52" s="9"/>
      <c r="K52" s="9"/>
      <c r="L52" s="9"/>
      <c r="M52" s="9"/>
      <c r="N52" s="9"/>
      <c r="O52" s="9"/>
      <c r="Q52" s="20"/>
      <c r="R52" s="20" t="s">
        <v>744</v>
      </c>
      <c r="S52" s="20">
        <v>73.217299999999994</v>
      </c>
      <c r="T52" s="20">
        <v>0.34</v>
      </c>
      <c r="U52" s="20">
        <v>0.217</v>
      </c>
      <c r="V52" s="20">
        <v>217.02699999999999</v>
      </c>
      <c r="W52" s="20">
        <v>10.11</v>
      </c>
      <c r="X52" s="20">
        <v>38</v>
      </c>
      <c r="Y52" s="37">
        <f>$Q$38</f>
        <v>0</v>
      </c>
      <c r="Z52" s="32"/>
      <c r="AA52" s="33">
        <f>INDEX($V:$V,$X$52,1)</f>
        <v>877.80700000000002</v>
      </c>
      <c r="AB52" s="33">
        <f>INDEX($V:$V,$X$52+1,1)+INDEX($V:$V,$X$52+2,1)</f>
        <v>260.18099999999998</v>
      </c>
      <c r="AC52" s="33">
        <v>28</v>
      </c>
      <c r="AD52" s="33">
        <v>26</v>
      </c>
      <c r="AE52" s="35">
        <v>1</v>
      </c>
      <c r="AF52" s="35">
        <v>1.5</v>
      </c>
      <c r="AG52" s="36">
        <v>1</v>
      </c>
      <c r="AH52" s="36">
        <f>AC52*AG52*LN((AF52*AD52*AA52)/(AE52*AC52*AB52)+1)</f>
        <v>48.729447480872828</v>
      </c>
      <c r="AI52" s="36">
        <f>AH52/10</f>
        <v>4.8729447480872832</v>
      </c>
      <c r="AJ52" s="18"/>
      <c r="AK52" s="18"/>
      <c r="AL52" s="18">
        <v>0</v>
      </c>
      <c r="AM52" s="18">
        <v>877.80700000000002</v>
      </c>
      <c r="AN52" s="18">
        <v>260.18099999999998</v>
      </c>
      <c r="AO52" s="5">
        <v>4.8729447480872832</v>
      </c>
      <c r="AS52" s="4">
        <v>270</v>
      </c>
      <c r="AT52" s="5" t="s">
        <v>429</v>
      </c>
      <c r="AU52" s="7">
        <v>988.5</v>
      </c>
      <c r="AV52" s="7">
        <v>0.72</v>
      </c>
      <c r="AW52" s="7">
        <v>0.78</v>
      </c>
      <c r="AX52" s="7">
        <v>3.8490000000000002</v>
      </c>
      <c r="AY52" s="7">
        <v>0.04</v>
      </c>
      <c r="BH52" s="7"/>
      <c r="BI52" s="2"/>
      <c r="BO52">
        <v>660</v>
      </c>
      <c r="BP52" t="s">
        <v>6</v>
      </c>
      <c r="BQ52">
        <v>1047.2</v>
      </c>
      <c r="BR52">
        <v>1.9685999999999999</v>
      </c>
      <c r="BS52">
        <v>5.5890000000000004</v>
      </c>
      <c r="BT52">
        <v>465.69</v>
      </c>
      <c r="BU52">
        <v>63.08</v>
      </c>
      <c r="BV52">
        <v>660</v>
      </c>
      <c r="BW52" t="s">
        <v>6</v>
      </c>
      <c r="BX52">
        <v>1047.2</v>
      </c>
      <c r="BY52">
        <v>1.9685999999999999</v>
      </c>
      <c r="BZ52">
        <v>5.5890000000000004</v>
      </c>
      <c r="CA52">
        <v>465.69</v>
      </c>
      <c r="CB52">
        <v>57.53</v>
      </c>
      <c r="CC52">
        <v>660</v>
      </c>
      <c r="CD52" t="s">
        <v>263</v>
      </c>
      <c r="CE52">
        <v>1023.88</v>
      </c>
      <c r="CF52">
        <v>2.4716999999999998</v>
      </c>
      <c r="CG52">
        <v>5.5890000000000004</v>
      </c>
      <c r="CH52">
        <v>1307.163</v>
      </c>
      <c r="CI52">
        <v>72.39</v>
      </c>
      <c r="CJ52" s="4">
        <v>660</v>
      </c>
      <c r="CK52" s="7" t="s">
        <v>263</v>
      </c>
      <c r="CL52" s="7">
        <v>1023.88</v>
      </c>
      <c r="CM52" s="7">
        <v>2.4716999999999998</v>
      </c>
      <c r="CN52" s="7">
        <v>5.5890000000000004</v>
      </c>
      <c r="CO52" s="7">
        <v>1307.163</v>
      </c>
      <c r="CP52" s="7">
        <v>65.17</v>
      </c>
      <c r="CQ52" s="7"/>
      <c r="CR52" s="4"/>
      <c r="FT52" t="s">
        <v>372</v>
      </c>
      <c r="GB52" t="s">
        <v>372</v>
      </c>
      <c r="HB52" t="s">
        <v>7</v>
      </c>
      <c r="HC52">
        <v>14</v>
      </c>
      <c r="HD52">
        <v>390</v>
      </c>
      <c r="HE52">
        <v>22.43</v>
      </c>
      <c r="HF52">
        <v>42.51</v>
      </c>
      <c r="HG52">
        <v>25.43</v>
      </c>
      <c r="HH52">
        <v>9.6300000000000008</v>
      </c>
      <c r="HI52">
        <f t="shared" si="62"/>
        <v>0.42933571110120378</v>
      </c>
      <c r="HJ52">
        <f t="shared" si="63"/>
        <v>0.59821218536814869</v>
      </c>
      <c r="HK52">
        <f t="shared" si="60"/>
        <v>32.06</v>
      </c>
      <c r="HL52">
        <f t="shared" si="61"/>
        <v>67.94</v>
      </c>
      <c r="HN52">
        <v>143.41999999999999</v>
      </c>
      <c r="HO52">
        <v>271.78800000000001</v>
      </c>
      <c r="HP52">
        <v>162.6</v>
      </c>
      <c r="HQ52">
        <v>61.585700000000003</v>
      </c>
      <c r="HS52">
        <f>SUM(HH52,HE52)</f>
        <v>32.06</v>
      </c>
      <c r="HT52">
        <f>SUM(HG52,HF52)</f>
        <v>67.94</v>
      </c>
    </row>
    <row r="53" spans="1:228" x14ac:dyDescent="0.25">
      <c r="A53" s="16" t="s">
        <v>61</v>
      </c>
      <c r="B53" s="16" t="s">
        <v>263</v>
      </c>
      <c r="C53" s="17">
        <v>1023.8862</v>
      </c>
      <c r="D53" s="17">
        <v>2.4535999999999998</v>
      </c>
      <c r="E53" s="17">
        <v>5.5890000000000004</v>
      </c>
      <c r="F53" s="17">
        <v>1293.492</v>
      </c>
      <c r="G53" s="17">
        <v>71.19</v>
      </c>
      <c r="I53" s="9" t="s">
        <v>369</v>
      </c>
      <c r="J53" s="9"/>
      <c r="K53" s="9"/>
      <c r="L53" s="9"/>
      <c r="M53" s="9"/>
      <c r="N53" s="9"/>
      <c r="O53" s="9"/>
      <c r="Q53" s="19">
        <v>150</v>
      </c>
      <c r="R53" s="20" t="s">
        <v>746</v>
      </c>
      <c r="S53" s="20">
        <v>76.118799999999993</v>
      </c>
      <c r="T53" s="20">
        <v>1.6452</v>
      </c>
      <c r="U53" s="20">
        <v>0.193</v>
      </c>
      <c r="V53" s="20">
        <v>1032.3230000000001</v>
      </c>
      <c r="W53" s="20">
        <v>52.53</v>
      </c>
      <c r="X53" s="20">
        <f>X52+3</f>
        <v>41</v>
      </c>
      <c r="Y53" s="37">
        <f>INDEX($Q:$Q,$X$53,1)</f>
        <v>30</v>
      </c>
      <c r="Z53" s="32"/>
      <c r="AA53" s="33">
        <f>INDEX($V:$V,$X$53,1)</f>
        <v>1312.393</v>
      </c>
      <c r="AB53" s="33">
        <f>INDEX($V:$V,$X$53+1,1)+INDEX($V:$V,$X$53+2,1)</f>
        <v>449.62299999999999</v>
      </c>
      <c r="AC53" s="33">
        <v>28</v>
      </c>
      <c r="AD53" s="33">
        <v>26</v>
      </c>
      <c r="AE53" s="35">
        <v>1</v>
      </c>
      <c r="AF53" s="35">
        <v>1.5</v>
      </c>
      <c r="AG53" s="36">
        <v>1</v>
      </c>
      <c r="AH53" s="36">
        <f>AC53*AG53*LN((AF53*AD53*AA53)/(AE53*AC53*AB53)+1)</f>
        <v>45.429093566352776</v>
      </c>
      <c r="AI53" s="36">
        <f t="shared" ref="AI53:AI75" si="64">AH53/10</f>
        <v>4.5429093566352776</v>
      </c>
      <c r="AJ53" s="18"/>
      <c r="AK53" s="18"/>
      <c r="AL53" s="18">
        <v>30</v>
      </c>
      <c r="AM53" s="18">
        <v>1312.393</v>
      </c>
      <c r="AN53" s="18">
        <v>449.62299999999999</v>
      </c>
      <c r="AO53" s="5">
        <v>4.5429093566352776</v>
      </c>
      <c r="AS53" s="4">
        <v>270</v>
      </c>
      <c r="AT53" s="5" t="s">
        <v>443</v>
      </c>
      <c r="AU53" s="7">
        <v>992.04399999999998</v>
      </c>
      <c r="AV53" s="7">
        <v>2.6627999999999998</v>
      </c>
      <c r="AW53" s="7">
        <v>0.78</v>
      </c>
      <c r="AX53" s="7">
        <v>389.28399999999999</v>
      </c>
      <c r="AY53" s="7">
        <v>4.55</v>
      </c>
      <c r="BH53" s="7"/>
      <c r="BI53" s="2"/>
      <c r="BP53" t="s">
        <v>864</v>
      </c>
      <c r="BQ53">
        <v>1045.2628999999999</v>
      </c>
      <c r="BR53">
        <v>1.9571000000000001</v>
      </c>
      <c r="BS53">
        <v>7.05</v>
      </c>
      <c r="BT53">
        <v>343.81299999999999</v>
      </c>
      <c r="BU53">
        <v>36.92</v>
      </c>
      <c r="BW53" t="s">
        <v>864</v>
      </c>
      <c r="BX53">
        <v>1045.2628999999999</v>
      </c>
      <c r="BY53">
        <v>1.9571000000000001</v>
      </c>
      <c r="BZ53">
        <v>5.5890000000000004</v>
      </c>
      <c r="CA53">
        <v>343.81299999999999</v>
      </c>
      <c r="CB53">
        <v>42.47</v>
      </c>
      <c r="CD53" t="s">
        <v>262</v>
      </c>
      <c r="CE53">
        <v>1022</v>
      </c>
      <c r="CF53">
        <v>1.6071</v>
      </c>
      <c r="CG53">
        <v>5.5890000000000004</v>
      </c>
      <c r="CH53">
        <v>498.63400000000001</v>
      </c>
      <c r="CI53">
        <v>27.61</v>
      </c>
      <c r="CJ53" s="7"/>
      <c r="CK53" s="7" t="s">
        <v>262</v>
      </c>
      <c r="CL53" s="7">
        <v>1022</v>
      </c>
      <c r="CM53" s="7">
        <v>1.6071</v>
      </c>
      <c r="CN53" s="7">
        <v>3.9889999999999999</v>
      </c>
      <c r="CO53" s="7">
        <v>498.63400000000001</v>
      </c>
      <c r="CP53" s="7">
        <v>34.83</v>
      </c>
      <c r="CQ53" s="7"/>
      <c r="CR53" s="4"/>
      <c r="FS53" t="s">
        <v>746</v>
      </c>
      <c r="FT53">
        <v>31.85</v>
      </c>
      <c r="FU53">
        <v>20</v>
      </c>
      <c r="GA53" t="s">
        <v>746</v>
      </c>
      <c r="GB53">
        <v>31.85</v>
      </c>
      <c r="GC53">
        <v>20</v>
      </c>
      <c r="HB53" t="s">
        <v>7</v>
      </c>
      <c r="HC53">
        <v>15</v>
      </c>
      <c r="HD53">
        <v>420</v>
      </c>
      <c r="HE53">
        <v>25.68</v>
      </c>
      <c r="HF53">
        <v>34.94</v>
      </c>
      <c r="HG53">
        <v>28.31</v>
      </c>
      <c r="HH53">
        <v>11.07</v>
      </c>
      <c r="HI53">
        <f t="shared" si="62"/>
        <v>0.43107476635514019</v>
      </c>
      <c r="HJ53">
        <f t="shared" si="63"/>
        <v>0.81024613623354325</v>
      </c>
      <c r="HK53">
        <f t="shared" si="60"/>
        <v>36.75</v>
      </c>
      <c r="HL53">
        <f t="shared" si="61"/>
        <v>63.25</v>
      </c>
      <c r="HN53">
        <v>177.83699999999999</v>
      </c>
      <c r="HO53">
        <v>265.07299999999998</v>
      </c>
      <c r="HP53">
        <v>204.119</v>
      </c>
      <c r="HQ53">
        <v>134.21700000000001</v>
      </c>
      <c r="HS53">
        <f>SUM(HH53,HE53)</f>
        <v>36.75</v>
      </c>
      <c r="HT53">
        <f>SUM(HG53,HF53)</f>
        <v>63.25</v>
      </c>
    </row>
    <row r="54" spans="1:228" x14ac:dyDescent="0.25">
      <c r="A54" s="15"/>
      <c r="B54" s="16" t="s">
        <v>262</v>
      </c>
      <c r="C54" s="17">
        <v>1022</v>
      </c>
      <c r="D54" s="17">
        <v>1.6617</v>
      </c>
      <c r="E54" s="17">
        <v>5.5890000000000004</v>
      </c>
      <c r="F54" s="17">
        <v>523.47500000000002</v>
      </c>
      <c r="G54" s="17">
        <v>28.81</v>
      </c>
      <c r="I54" s="9" t="s">
        <v>361</v>
      </c>
      <c r="J54" s="9" t="s">
        <v>370</v>
      </c>
      <c r="K54" s="9" t="s">
        <v>360</v>
      </c>
      <c r="L54" s="9"/>
      <c r="M54" s="9"/>
      <c r="N54" s="9"/>
      <c r="O54" s="9"/>
      <c r="Q54" s="20"/>
      <c r="R54" s="20" t="s">
        <v>745</v>
      </c>
      <c r="S54" s="20">
        <v>72.820099999999996</v>
      </c>
      <c r="T54" s="20">
        <v>0.4032</v>
      </c>
      <c r="U54" s="20">
        <v>0.217</v>
      </c>
      <c r="V54" s="20">
        <v>788.50099999999998</v>
      </c>
      <c r="W54" s="20">
        <v>35.68</v>
      </c>
      <c r="X54" s="20">
        <f t="shared" ref="X54:X75" si="65">X53+3</f>
        <v>44</v>
      </c>
      <c r="Y54" s="37">
        <f>INDEX($Q:$Q,$X$54,1)</f>
        <v>60</v>
      </c>
      <c r="Z54" s="32"/>
      <c r="AA54" s="33">
        <f>INDEX($V:$V,$X$54,1)</f>
        <v>1217.1300000000001</v>
      </c>
      <c r="AB54" s="33">
        <f>INDEX($V:$V,$X$54+1,1)+INDEX($V:$V,$X$54+2,1)</f>
        <v>595.173</v>
      </c>
      <c r="AC54" s="33">
        <v>28</v>
      </c>
      <c r="AD54" s="33">
        <v>26</v>
      </c>
      <c r="AE54" s="35">
        <v>1</v>
      </c>
      <c r="AF54" s="35">
        <v>1.5</v>
      </c>
      <c r="AG54" s="36">
        <v>1</v>
      </c>
      <c r="AH54" s="36">
        <f t="shared" ref="AH54:AH71" si="66">AC54*AG54*LN((AF54*AD54*AA54)/(AE54*AC54*AB54)+1)</f>
        <v>37.734378088422019</v>
      </c>
      <c r="AI54" s="36">
        <f t="shared" si="64"/>
        <v>3.773437808842202</v>
      </c>
      <c r="AJ54" s="18"/>
      <c r="AK54" s="18"/>
      <c r="AL54" s="18">
        <v>60</v>
      </c>
      <c r="AM54" s="18">
        <v>1217.1300000000001</v>
      </c>
      <c r="AN54" s="18">
        <v>595.173</v>
      </c>
      <c r="AO54" s="5">
        <v>3.773437808842202</v>
      </c>
      <c r="AS54" s="4">
        <v>270</v>
      </c>
      <c r="AT54" s="5" t="s">
        <v>448</v>
      </c>
      <c r="AU54" s="7">
        <v>953.44849999999997</v>
      </c>
      <c r="AV54" s="7">
        <v>2.3315000000000001</v>
      </c>
      <c r="AW54" s="7">
        <v>0.78</v>
      </c>
      <c r="AX54" s="7">
        <v>6401.2020000000002</v>
      </c>
      <c r="AY54" s="7">
        <v>74.819999999999993</v>
      </c>
      <c r="BH54" s="7"/>
      <c r="BI54" s="2"/>
      <c r="BO54">
        <v>690</v>
      </c>
      <c r="BP54" t="s">
        <v>6</v>
      </c>
      <c r="BQ54">
        <v>1047.0881999999999</v>
      </c>
      <c r="BR54">
        <v>2.2507999999999999</v>
      </c>
      <c r="BS54">
        <v>5.5890000000000004</v>
      </c>
      <c r="BT54">
        <v>524.80600000000004</v>
      </c>
      <c r="BU54">
        <v>70.040000000000006</v>
      </c>
      <c r="BV54">
        <v>690</v>
      </c>
      <c r="BW54" t="s">
        <v>6</v>
      </c>
      <c r="BX54">
        <v>1047.0881999999999</v>
      </c>
      <c r="BY54">
        <v>2.2507999999999999</v>
      </c>
      <c r="BZ54">
        <v>5.5890000000000004</v>
      </c>
      <c r="CA54">
        <v>524.80600000000004</v>
      </c>
      <c r="CB54">
        <v>64.95</v>
      </c>
      <c r="CC54">
        <v>690</v>
      </c>
      <c r="CD54" t="s">
        <v>263</v>
      </c>
      <c r="CE54">
        <v>1024.0141000000001</v>
      </c>
      <c r="CF54">
        <v>2.3184</v>
      </c>
      <c r="CG54">
        <v>5.5890000000000004</v>
      </c>
      <c r="CH54">
        <v>1211.095</v>
      </c>
      <c r="CI54">
        <v>75.86</v>
      </c>
      <c r="CJ54" s="4">
        <v>690</v>
      </c>
      <c r="CK54" s="7" t="s">
        <v>263</v>
      </c>
      <c r="CL54" s="7">
        <v>1024.0141000000001</v>
      </c>
      <c r="CM54" s="7">
        <v>2.3184</v>
      </c>
      <c r="CN54" s="7">
        <v>5.5890000000000004</v>
      </c>
      <c r="CO54" s="7">
        <v>1211.095</v>
      </c>
      <c r="CP54" s="7">
        <v>69.16</v>
      </c>
      <c r="CQ54" s="7"/>
      <c r="CR54" s="4"/>
      <c r="FT54" t="s">
        <v>372</v>
      </c>
      <c r="GB54" t="s">
        <v>372</v>
      </c>
      <c r="HB54" t="s">
        <v>7</v>
      </c>
      <c r="HC54">
        <v>16</v>
      </c>
      <c r="HD54">
        <v>450</v>
      </c>
      <c r="HE54">
        <v>16.98</v>
      </c>
      <c r="HF54">
        <v>46.62</v>
      </c>
      <c r="HG54">
        <v>25.97</v>
      </c>
      <c r="HH54">
        <v>10.63</v>
      </c>
      <c r="HI54">
        <f t="shared" si="62"/>
        <v>0.62603062426383982</v>
      </c>
      <c r="HJ54">
        <f t="shared" si="63"/>
        <v>0.5570570570570571</v>
      </c>
      <c r="HK54">
        <f t="shared" si="60"/>
        <v>27.61</v>
      </c>
      <c r="HL54">
        <f t="shared" si="61"/>
        <v>72.59</v>
      </c>
      <c r="HN54">
        <v>90.777699999999996</v>
      </c>
      <c r="HO54">
        <v>295.505</v>
      </c>
      <c r="HP54">
        <v>163.05699999999999</v>
      </c>
      <c r="HQ54">
        <v>54.176000000000002</v>
      </c>
      <c r="HS54">
        <f>SUM(HH54,HE54)</f>
        <v>27.61</v>
      </c>
      <c r="HT54">
        <f>SUM(HG54,HF54)</f>
        <v>72.59</v>
      </c>
    </row>
    <row r="55" spans="1:228" x14ac:dyDescent="0.25">
      <c r="A55" s="16" t="s">
        <v>63</v>
      </c>
      <c r="B55" s="16" t="s">
        <v>263</v>
      </c>
      <c r="C55" s="17">
        <v>1024.0179000000001</v>
      </c>
      <c r="D55" s="17">
        <v>2.3083999999999998</v>
      </c>
      <c r="E55" s="17">
        <v>5.5890000000000004</v>
      </c>
      <c r="F55" s="17">
        <v>1204.991</v>
      </c>
      <c r="G55" s="17">
        <v>75.33</v>
      </c>
      <c r="I55" s="9"/>
      <c r="J55" s="9" t="s">
        <v>371</v>
      </c>
      <c r="K55" s="9"/>
      <c r="L55" s="9"/>
      <c r="M55" s="9"/>
      <c r="N55" s="9"/>
      <c r="O55" s="9"/>
      <c r="Q55" s="20"/>
      <c r="R55" s="20" t="s">
        <v>744</v>
      </c>
      <c r="S55" s="20">
        <v>73.221299999999999</v>
      </c>
      <c r="T55" s="20">
        <v>0.34</v>
      </c>
      <c r="U55" s="20">
        <v>0.217</v>
      </c>
      <c r="V55" s="20">
        <v>260.53399999999999</v>
      </c>
      <c r="W55" s="20">
        <v>11.79</v>
      </c>
      <c r="X55" s="20">
        <f t="shared" si="65"/>
        <v>47</v>
      </c>
      <c r="Y55" s="37">
        <f t="shared" ref="Y55:Y75" si="67">INDEX(Q:Q,X55,1)</f>
        <v>90</v>
      </c>
      <c r="Z55" s="32"/>
      <c r="AA55" s="33">
        <f t="shared" ref="AA55:AA75" si="68">INDEX(V:V,$X55,1)</f>
        <v>1159.8140000000001</v>
      </c>
      <c r="AB55" s="33">
        <f t="shared" ref="AB55:AB75" si="69">INDEX(V:V,$X55+1,1)+INDEX(V:V,$X55+2,1)</f>
        <v>772.74599999999998</v>
      </c>
      <c r="AC55" s="33">
        <v>28</v>
      </c>
      <c r="AD55" s="33">
        <v>26</v>
      </c>
      <c r="AE55" s="35">
        <v>1</v>
      </c>
      <c r="AF55" s="35">
        <v>1.5</v>
      </c>
      <c r="AG55" s="36">
        <v>1</v>
      </c>
      <c r="AH55" s="36">
        <f t="shared" si="66"/>
        <v>31.593669152386365</v>
      </c>
      <c r="AI55" s="36">
        <f t="shared" si="64"/>
        <v>3.1593669152386363</v>
      </c>
      <c r="AJ55" s="18"/>
      <c r="AK55" s="18"/>
      <c r="AL55" s="18">
        <v>90</v>
      </c>
      <c r="AM55" s="18">
        <v>1159.8140000000001</v>
      </c>
      <c r="AN55" s="18">
        <v>772.74599999999998</v>
      </c>
      <c r="AO55" s="5">
        <v>3.1593669152386363</v>
      </c>
      <c r="AS55" s="4">
        <v>300</v>
      </c>
      <c r="AT55" s="5" t="s">
        <v>442</v>
      </c>
      <c r="AU55" s="7">
        <v>986.4</v>
      </c>
      <c r="AV55" s="7">
        <v>4.6601999999999997</v>
      </c>
      <c r="AW55" s="7">
        <v>0.78</v>
      </c>
      <c r="AX55" s="7">
        <v>1216.1020000000001</v>
      </c>
      <c r="AY55" s="7">
        <v>14.98</v>
      </c>
      <c r="BH55" s="7"/>
      <c r="BP55" t="s">
        <v>864</v>
      </c>
      <c r="BQ55">
        <v>1045.3</v>
      </c>
      <c r="BR55">
        <v>1.8272999999999999</v>
      </c>
      <c r="BS55">
        <v>7.05</v>
      </c>
      <c r="BT55">
        <v>283.21699999999998</v>
      </c>
      <c r="BU55">
        <v>29.96</v>
      </c>
      <c r="BW55" t="s">
        <v>864</v>
      </c>
      <c r="BX55">
        <v>1045.3</v>
      </c>
      <c r="BY55">
        <v>1.8272999999999999</v>
      </c>
      <c r="BZ55">
        <v>5.5890000000000004</v>
      </c>
      <c r="CA55">
        <v>283.21699999999998</v>
      </c>
      <c r="CB55">
        <v>35.049999999999997</v>
      </c>
      <c r="CD55" t="s">
        <v>262</v>
      </c>
      <c r="CE55">
        <v>1022</v>
      </c>
      <c r="CF55">
        <v>1.2431000000000001</v>
      </c>
      <c r="CG55">
        <v>5.5890000000000004</v>
      </c>
      <c r="CH55">
        <v>385.399</v>
      </c>
      <c r="CI55">
        <v>24.14</v>
      </c>
      <c r="CJ55" s="7"/>
      <c r="CK55" s="7" t="s">
        <v>262</v>
      </c>
      <c r="CL55" s="7">
        <v>1022</v>
      </c>
      <c r="CM55" s="7">
        <v>1.2431000000000001</v>
      </c>
      <c r="CN55" s="7">
        <v>3.9889999999999999</v>
      </c>
      <c r="CO55" s="7">
        <v>385.399</v>
      </c>
      <c r="CP55" s="7">
        <v>30.84</v>
      </c>
      <c r="CQ55" s="7"/>
      <c r="CR55" s="4"/>
      <c r="FS55" t="s">
        <v>745</v>
      </c>
      <c r="FT55">
        <v>47.5</v>
      </c>
      <c r="GA55" t="s">
        <v>745</v>
      </c>
      <c r="GB55">
        <v>47.5</v>
      </c>
      <c r="HB55" t="s">
        <v>7</v>
      </c>
      <c r="HC55">
        <v>17</v>
      </c>
      <c r="HD55">
        <v>480</v>
      </c>
      <c r="HE55">
        <v>21.56</v>
      </c>
      <c r="HF55">
        <v>43.97</v>
      </c>
      <c r="HG55">
        <v>20.92</v>
      </c>
      <c r="HH55">
        <v>13.56</v>
      </c>
      <c r="HI55">
        <f t="shared" si="62"/>
        <v>0.62894248608534331</v>
      </c>
      <c r="HJ55">
        <f t="shared" si="63"/>
        <v>0.47577894018649086</v>
      </c>
      <c r="HK55">
        <f t="shared" si="60"/>
        <v>35.119999999999997</v>
      </c>
      <c r="HL55">
        <f t="shared" si="61"/>
        <v>64.89</v>
      </c>
      <c r="HN55">
        <v>148.327</v>
      </c>
      <c r="HO55">
        <v>240.33600000000001</v>
      </c>
      <c r="HP55">
        <v>119.19799999999999</v>
      </c>
      <c r="HQ55">
        <v>102.931</v>
      </c>
      <c r="HS55">
        <f>SUM(HH55,HE55)</f>
        <v>35.119999999999997</v>
      </c>
      <c r="HT55">
        <f>SUM(HG55,HF55)</f>
        <v>64.89</v>
      </c>
    </row>
    <row r="56" spans="1:228" x14ac:dyDescent="0.25">
      <c r="A56" s="15"/>
      <c r="B56" s="16" t="s">
        <v>262</v>
      </c>
      <c r="C56" s="17">
        <v>1022</v>
      </c>
      <c r="D56" s="17">
        <v>1.2613000000000001</v>
      </c>
      <c r="E56" s="17">
        <v>5.5890000000000004</v>
      </c>
      <c r="F56" s="17">
        <v>394.56299999999999</v>
      </c>
      <c r="G56" s="17">
        <v>24.67</v>
      </c>
      <c r="I56" s="9" t="s">
        <v>263</v>
      </c>
      <c r="J56" s="9" t="s">
        <v>269</v>
      </c>
      <c r="K56" s="9">
        <v>30</v>
      </c>
      <c r="L56" s="9"/>
      <c r="M56" s="9"/>
      <c r="N56" s="9"/>
      <c r="O56" s="9"/>
      <c r="Q56" s="19">
        <v>180</v>
      </c>
      <c r="R56" s="20" t="s">
        <v>746</v>
      </c>
      <c r="S56" s="20">
        <v>76.150099999999995</v>
      </c>
      <c r="T56" s="20">
        <v>1.6636</v>
      </c>
      <c r="U56" s="20">
        <v>0.193</v>
      </c>
      <c r="V56" s="20">
        <v>1008.704</v>
      </c>
      <c r="W56" s="20">
        <v>50.46</v>
      </c>
      <c r="X56" s="20">
        <f t="shared" si="65"/>
        <v>50</v>
      </c>
      <c r="Y56" s="37">
        <f t="shared" si="67"/>
        <v>120</v>
      </c>
      <c r="Z56" s="32"/>
      <c r="AA56" s="33">
        <f t="shared" si="68"/>
        <v>1088.24</v>
      </c>
      <c r="AB56" s="33">
        <f t="shared" si="69"/>
        <v>923.45699999999988</v>
      </c>
      <c r="AC56" s="33">
        <v>28</v>
      </c>
      <c r="AD56" s="33">
        <v>26</v>
      </c>
      <c r="AE56" s="35">
        <v>1</v>
      </c>
      <c r="AF56" s="35">
        <v>1.5</v>
      </c>
      <c r="AG56" s="36">
        <v>1</v>
      </c>
      <c r="AH56" s="36">
        <f t="shared" si="66"/>
        <v>27.196660397774231</v>
      </c>
      <c r="AI56" s="36">
        <f t="shared" si="64"/>
        <v>2.7196660397774233</v>
      </c>
      <c r="AJ56" s="18"/>
      <c r="AK56" s="18"/>
      <c r="AL56" s="18">
        <v>120</v>
      </c>
      <c r="AM56" s="18">
        <v>1088.24</v>
      </c>
      <c r="AN56" s="18">
        <v>923.45699999999988</v>
      </c>
      <c r="AO56" s="5">
        <v>2.7196660397774233</v>
      </c>
      <c r="AS56" s="4">
        <v>300</v>
      </c>
      <c r="AT56" s="5" t="s">
        <v>427</v>
      </c>
      <c r="AU56" s="7">
        <v>987.70129999999995</v>
      </c>
      <c r="AV56" s="7">
        <v>15</v>
      </c>
      <c r="AW56" s="7">
        <v>0.78</v>
      </c>
      <c r="AX56" s="7">
        <v>0</v>
      </c>
      <c r="AY56" s="7">
        <v>0</v>
      </c>
      <c r="BH56" s="7"/>
      <c r="BI56" s="2"/>
      <c r="FT56" t="s">
        <v>372</v>
      </c>
      <c r="GB56" t="s">
        <v>372</v>
      </c>
      <c r="HB56" t="s">
        <v>7</v>
      </c>
      <c r="HC56">
        <v>18</v>
      </c>
      <c r="HD56">
        <v>510</v>
      </c>
      <c r="HE56">
        <v>19.18</v>
      </c>
      <c r="HF56">
        <v>45.99</v>
      </c>
      <c r="HG56">
        <v>24.11</v>
      </c>
      <c r="HH56">
        <v>10.72</v>
      </c>
      <c r="HI56">
        <f t="shared" si="62"/>
        <v>0.55891553701772689</v>
      </c>
      <c r="HJ56">
        <f t="shared" si="63"/>
        <v>0.52424440095672964</v>
      </c>
      <c r="HK56">
        <f t="shared" si="60"/>
        <v>29.9</v>
      </c>
      <c r="HL56">
        <f t="shared" si="61"/>
        <v>70.099999999999994</v>
      </c>
      <c r="HN56">
        <v>100.587</v>
      </c>
      <c r="HO56">
        <v>241.14699999999999</v>
      </c>
      <c r="HP56">
        <v>126.42700000000001</v>
      </c>
      <c r="HQ56">
        <v>56.239400000000003</v>
      </c>
      <c r="HS56">
        <f>SUM(HH56,HE56)</f>
        <v>29.9</v>
      </c>
      <c r="HT56">
        <f>SUM(HG56,HF56)</f>
        <v>70.099999999999994</v>
      </c>
    </row>
    <row r="57" spans="1:228" x14ac:dyDescent="0.25">
      <c r="A57" s="15"/>
      <c r="B57" s="15"/>
      <c r="C57" s="15"/>
      <c r="D57" s="15"/>
      <c r="E57" s="15"/>
      <c r="F57" s="15"/>
      <c r="G57" s="15"/>
      <c r="I57" s="9"/>
      <c r="J57" s="9" t="s">
        <v>372</v>
      </c>
      <c r="K57" s="9"/>
      <c r="L57" s="9"/>
      <c r="M57" s="9"/>
      <c r="N57" s="9"/>
      <c r="O57" s="9"/>
      <c r="Q57" s="20"/>
      <c r="R57" s="20" t="s">
        <v>745</v>
      </c>
      <c r="S57" s="20">
        <v>72.822500000000005</v>
      </c>
      <c r="T57" s="20">
        <v>0.40610000000000002</v>
      </c>
      <c r="U57" s="20">
        <v>0.217</v>
      </c>
      <c r="V57" s="20">
        <v>829.98400000000004</v>
      </c>
      <c r="W57" s="20">
        <v>36.93</v>
      </c>
      <c r="X57" s="20">
        <f t="shared" si="65"/>
        <v>53</v>
      </c>
      <c r="Y57" s="37">
        <f t="shared" si="67"/>
        <v>150</v>
      </c>
      <c r="Z57" s="32"/>
      <c r="AA57" s="33">
        <f t="shared" si="68"/>
        <v>1032.3230000000001</v>
      </c>
      <c r="AB57" s="33">
        <f t="shared" si="69"/>
        <v>1049.0349999999999</v>
      </c>
      <c r="AC57" s="33">
        <v>28</v>
      </c>
      <c r="AD57" s="33">
        <v>26</v>
      </c>
      <c r="AE57" s="35">
        <v>1</v>
      </c>
      <c r="AF57" s="35">
        <v>1.5</v>
      </c>
      <c r="AG57" s="36">
        <v>1</v>
      </c>
      <c r="AH57" s="36">
        <f t="shared" si="66"/>
        <v>24.168806900779849</v>
      </c>
      <c r="AI57" s="36">
        <f t="shared" si="64"/>
        <v>2.4168806900779849</v>
      </c>
      <c r="AJ57" s="18"/>
      <c r="AK57" s="18"/>
      <c r="AL57" s="18">
        <v>150</v>
      </c>
      <c r="AM57" s="18">
        <v>1032.3230000000001</v>
      </c>
      <c r="AN57" s="18">
        <v>1049.0349999999999</v>
      </c>
      <c r="AO57" s="5">
        <v>2.4168806900779849</v>
      </c>
      <c r="AS57" s="4">
        <v>300</v>
      </c>
      <c r="AT57" s="5" t="s">
        <v>429</v>
      </c>
      <c r="AU57" s="7">
        <v>988.3</v>
      </c>
      <c r="AV57" s="7">
        <v>0.72</v>
      </c>
      <c r="AW57" s="7">
        <v>0.78</v>
      </c>
      <c r="AX57" s="7">
        <v>0.25600000000000001</v>
      </c>
      <c r="AY57" s="7">
        <v>0</v>
      </c>
      <c r="BH57" s="7"/>
      <c r="BI57" s="2"/>
      <c r="FS57" t="s">
        <v>744</v>
      </c>
      <c r="FT57">
        <v>20.65</v>
      </c>
      <c r="GA57" t="s">
        <v>744</v>
      </c>
      <c r="GB57">
        <v>20.65</v>
      </c>
      <c r="HB57" t="s">
        <v>7</v>
      </c>
      <c r="HC57">
        <v>19</v>
      </c>
      <c r="HD57">
        <v>540</v>
      </c>
      <c r="HE57">
        <v>22.9</v>
      </c>
      <c r="HF57">
        <v>36.93</v>
      </c>
      <c r="HG57">
        <v>23.31</v>
      </c>
      <c r="HH57">
        <v>16.850000000000001</v>
      </c>
      <c r="HI57">
        <f t="shared" si="62"/>
        <v>0.73580786026200884</v>
      </c>
      <c r="HJ57">
        <f t="shared" si="63"/>
        <v>0.63119415109666932</v>
      </c>
      <c r="HK57">
        <f t="shared" si="60"/>
        <v>39.75</v>
      </c>
      <c r="HL57">
        <f t="shared" si="61"/>
        <v>60.239999999999995</v>
      </c>
      <c r="HN57">
        <v>125.562</v>
      </c>
      <c r="HO57">
        <v>226.83699999999999</v>
      </c>
      <c r="HP57">
        <v>123.303</v>
      </c>
      <c r="HQ57">
        <v>165.27099999999999</v>
      </c>
      <c r="HS57">
        <f>SUM(HH57,HE57)</f>
        <v>39.75</v>
      </c>
      <c r="HT57">
        <f>SUM(HG57,HF57)</f>
        <v>60.239999999999995</v>
      </c>
    </row>
    <row r="58" spans="1:228" x14ac:dyDescent="0.25">
      <c r="A58" s="15"/>
      <c r="B58" s="15"/>
      <c r="C58" s="15"/>
      <c r="D58" s="15"/>
      <c r="E58" s="15"/>
      <c r="F58" s="15"/>
      <c r="G58" s="15"/>
      <c r="I58" s="9" t="s">
        <v>262</v>
      </c>
      <c r="J58" s="9" t="s">
        <v>268</v>
      </c>
      <c r="K58" s="9"/>
      <c r="L58" s="9"/>
      <c r="M58" s="9"/>
      <c r="N58" s="9"/>
      <c r="O58" s="9"/>
      <c r="Q58" s="20"/>
      <c r="R58" s="20" t="s">
        <v>744</v>
      </c>
      <c r="S58" s="20">
        <v>73.238900000000001</v>
      </c>
      <c r="T58" s="20">
        <v>0.34</v>
      </c>
      <c r="U58" s="20">
        <v>0.217</v>
      </c>
      <c r="V58" s="20">
        <v>283.56799999999998</v>
      </c>
      <c r="W58" s="20">
        <v>12.62</v>
      </c>
      <c r="X58" s="20">
        <f t="shared" si="65"/>
        <v>56</v>
      </c>
      <c r="Y58" s="37">
        <f t="shared" si="67"/>
        <v>180</v>
      </c>
      <c r="Z58" s="32"/>
      <c r="AA58" s="33">
        <f t="shared" si="68"/>
        <v>1008.704</v>
      </c>
      <c r="AB58" s="33">
        <f t="shared" si="69"/>
        <v>1113.5520000000001</v>
      </c>
      <c r="AC58" s="33">
        <v>28</v>
      </c>
      <c r="AD58" s="33">
        <v>26</v>
      </c>
      <c r="AE58" s="35">
        <v>1</v>
      </c>
      <c r="AF58" s="35">
        <v>1.5</v>
      </c>
      <c r="AG58" s="36">
        <v>1</v>
      </c>
      <c r="AH58" s="36">
        <f t="shared" si="66"/>
        <v>22.85140235748667</v>
      </c>
      <c r="AI58" s="36">
        <f t="shared" si="64"/>
        <v>2.285140235748667</v>
      </c>
      <c r="AJ58" s="18"/>
      <c r="AK58" s="18"/>
      <c r="AL58" s="18">
        <v>180</v>
      </c>
      <c r="AM58" s="18">
        <v>1008.704</v>
      </c>
      <c r="AN58" s="18">
        <v>1113.5520000000001</v>
      </c>
      <c r="AO58" s="5">
        <v>2.285140235748667</v>
      </c>
      <c r="AS58" s="4">
        <v>300</v>
      </c>
      <c r="AT58" s="5" t="s">
        <v>443</v>
      </c>
      <c r="AU58" s="7">
        <v>992.04650000000004</v>
      </c>
      <c r="AV58" s="7">
        <v>4.1863999999999999</v>
      </c>
      <c r="AW58" s="7">
        <v>0.78</v>
      </c>
      <c r="AX58" s="7">
        <v>530.18100000000004</v>
      </c>
      <c r="AY58" s="7">
        <v>6.53</v>
      </c>
      <c r="BH58" s="7"/>
      <c r="BI58" s="2"/>
      <c r="BO58" t="s">
        <v>369</v>
      </c>
      <c r="BV58" t="s">
        <v>369</v>
      </c>
      <c r="CC58" t="s">
        <v>369</v>
      </c>
      <c r="CJ58" s="5" t="s">
        <v>369</v>
      </c>
      <c r="FT58" t="s">
        <v>372</v>
      </c>
      <c r="GB58" t="s">
        <v>372</v>
      </c>
      <c r="HB58" t="s">
        <v>7</v>
      </c>
      <c r="HC58">
        <v>20</v>
      </c>
      <c r="HD58">
        <v>570</v>
      </c>
      <c r="HE58">
        <v>20.56</v>
      </c>
      <c r="HF58">
        <v>33.89</v>
      </c>
      <c r="HG58">
        <v>25.68</v>
      </c>
      <c r="HH58">
        <v>19.88</v>
      </c>
      <c r="HI58">
        <f t="shared" si="62"/>
        <v>0.96692607003891051</v>
      </c>
      <c r="HJ58">
        <f t="shared" si="63"/>
        <v>0.75774564768368247</v>
      </c>
      <c r="HK58">
        <f t="shared" si="60"/>
        <v>40.44</v>
      </c>
      <c r="HL58">
        <f t="shared" si="61"/>
        <v>59.57</v>
      </c>
      <c r="HN58">
        <v>133.77000000000001</v>
      </c>
      <c r="HO58">
        <v>220.50899999999999</v>
      </c>
      <c r="HP58">
        <v>167.08799999999999</v>
      </c>
      <c r="HQ58">
        <v>129.38300000000001</v>
      </c>
      <c r="HS58">
        <f>SUM(HH58,HE58)</f>
        <v>40.44</v>
      </c>
      <c r="HT58">
        <f>SUM(HG58,HF58)</f>
        <v>59.57</v>
      </c>
    </row>
    <row r="59" spans="1:228" x14ac:dyDescent="0.25">
      <c r="A59" s="16" t="s">
        <v>369</v>
      </c>
      <c r="B59" s="15"/>
      <c r="C59" s="15"/>
      <c r="D59" s="15"/>
      <c r="E59" s="15"/>
      <c r="F59" s="15"/>
      <c r="G59" s="15"/>
      <c r="I59" s="9"/>
      <c r="J59" s="9" t="s">
        <v>372</v>
      </c>
      <c r="K59" s="9"/>
      <c r="L59" s="9"/>
      <c r="M59" s="9"/>
      <c r="N59" s="9"/>
      <c r="O59" s="9"/>
      <c r="Q59" s="19">
        <v>210</v>
      </c>
      <c r="R59" s="20" t="s">
        <v>746</v>
      </c>
      <c r="S59" s="20">
        <v>76.194999999999993</v>
      </c>
      <c r="T59" s="20">
        <v>1.6594</v>
      </c>
      <c r="U59" s="20">
        <v>0.193</v>
      </c>
      <c r="V59" s="20">
        <v>943.61699999999996</v>
      </c>
      <c r="W59" s="20">
        <v>47.08</v>
      </c>
      <c r="X59" s="20">
        <f t="shared" si="65"/>
        <v>59</v>
      </c>
      <c r="Y59" s="37">
        <f t="shared" si="67"/>
        <v>210</v>
      </c>
      <c r="Z59" s="32"/>
      <c r="AA59" s="33">
        <f t="shared" si="68"/>
        <v>943.61699999999996</v>
      </c>
      <c r="AB59" s="33">
        <f t="shared" si="69"/>
        <v>1192.537</v>
      </c>
      <c r="AC59" s="33">
        <v>28</v>
      </c>
      <c r="AD59" s="33">
        <v>26</v>
      </c>
      <c r="AE59" s="35">
        <v>1</v>
      </c>
      <c r="AF59" s="35">
        <v>1.5</v>
      </c>
      <c r="AG59" s="36">
        <v>1</v>
      </c>
      <c r="AH59" s="36">
        <f t="shared" si="66"/>
        <v>20.802551675139039</v>
      </c>
      <c r="AI59" s="36">
        <f t="shared" si="64"/>
        <v>2.0802551675139038</v>
      </c>
      <c r="AJ59" s="18"/>
      <c r="AK59" s="18"/>
      <c r="AL59" s="18">
        <v>210</v>
      </c>
      <c r="AM59" s="18">
        <v>943.61699999999996</v>
      </c>
      <c r="AN59" s="18">
        <v>1192.537</v>
      </c>
      <c r="AO59" s="5">
        <v>2.0802551675139038</v>
      </c>
      <c r="AS59" s="4">
        <v>300</v>
      </c>
      <c r="AT59" s="5" t="s">
        <v>448</v>
      </c>
      <c r="AU59" s="7">
        <v>953.43799999999999</v>
      </c>
      <c r="AV59" s="7">
        <v>2.4026999999999998</v>
      </c>
      <c r="AW59" s="7">
        <v>0.78</v>
      </c>
      <c r="AX59" s="7">
        <v>6371.2330000000002</v>
      </c>
      <c r="AY59" s="7">
        <v>78.48</v>
      </c>
      <c r="BH59" s="7"/>
      <c r="BI59" s="2"/>
      <c r="BO59" t="s">
        <v>361</v>
      </c>
      <c r="BP59" t="s">
        <v>370</v>
      </c>
      <c r="BQ59" t="s">
        <v>360</v>
      </c>
      <c r="BV59" t="s">
        <v>361</v>
      </c>
      <c r="BW59" t="s">
        <v>370</v>
      </c>
      <c r="BX59" t="s">
        <v>360</v>
      </c>
      <c r="CC59" t="s">
        <v>361</v>
      </c>
      <c r="CD59" t="s">
        <v>370</v>
      </c>
      <c r="CE59" t="s">
        <v>360</v>
      </c>
      <c r="CJ59" s="5" t="s">
        <v>361</v>
      </c>
      <c r="CK59" s="5" t="s">
        <v>370</v>
      </c>
      <c r="CL59" s="5" t="s">
        <v>360</v>
      </c>
      <c r="FS59" t="s">
        <v>746</v>
      </c>
      <c r="FT59">
        <v>17.079999999999998</v>
      </c>
      <c r="FU59">
        <v>40</v>
      </c>
      <c r="GA59" t="s">
        <v>746</v>
      </c>
      <c r="GB59">
        <v>17.079999999999998</v>
      </c>
      <c r="GC59">
        <v>40</v>
      </c>
      <c r="HB59" t="s">
        <v>7</v>
      </c>
      <c r="HC59">
        <v>21</v>
      </c>
      <c r="HD59">
        <v>600</v>
      </c>
      <c r="HE59">
        <v>17.690000000000001</v>
      </c>
      <c r="HF59">
        <v>42.37</v>
      </c>
      <c r="HG59">
        <v>20.65</v>
      </c>
      <c r="HH59">
        <v>19.29</v>
      </c>
      <c r="HI59">
        <f t="shared" si="62"/>
        <v>1.090446579988694</v>
      </c>
      <c r="HJ59">
        <f t="shared" si="63"/>
        <v>0.48737314137361343</v>
      </c>
      <c r="HK59">
        <f t="shared" si="60"/>
        <v>36.980000000000004</v>
      </c>
      <c r="HL59">
        <f t="shared" si="61"/>
        <v>63.019999999999996</v>
      </c>
      <c r="HN59">
        <v>95.618399999999994</v>
      </c>
      <c r="HO59">
        <v>229.00700000000001</v>
      </c>
      <c r="HP59">
        <v>111.57599999999999</v>
      </c>
      <c r="HQ59">
        <v>104.248</v>
      </c>
      <c r="HS59">
        <f>SUM(HH59,HE59)</f>
        <v>36.980000000000004</v>
      </c>
      <c r="HT59">
        <f>SUM(HG59,HF59)</f>
        <v>63.019999999999996</v>
      </c>
    </row>
    <row r="60" spans="1:228" x14ac:dyDescent="0.25">
      <c r="A60" s="16" t="s">
        <v>361</v>
      </c>
      <c r="B60" s="16" t="s">
        <v>370</v>
      </c>
      <c r="C60" s="16" t="s">
        <v>360</v>
      </c>
      <c r="D60" s="15"/>
      <c r="E60" s="15"/>
      <c r="F60" s="15"/>
      <c r="G60" s="15"/>
      <c r="I60" s="9"/>
      <c r="J60" s="9"/>
      <c r="K60" s="9"/>
      <c r="L60" s="9"/>
      <c r="M60" s="9"/>
      <c r="N60" s="9"/>
      <c r="O60" s="9"/>
      <c r="Q60" s="20"/>
      <c r="R60" s="20" t="s">
        <v>745</v>
      </c>
      <c r="S60" s="20">
        <v>72.826400000000007</v>
      </c>
      <c r="T60" s="20">
        <v>0.377</v>
      </c>
      <c r="U60" s="20">
        <v>0.217</v>
      </c>
      <c r="V60" s="20">
        <v>849.41</v>
      </c>
      <c r="W60" s="20">
        <v>37.69</v>
      </c>
      <c r="X60" s="20">
        <f t="shared" si="65"/>
        <v>62</v>
      </c>
      <c r="Y60" s="37">
        <f t="shared" si="67"/>
        <v>240</v>
      </c>
      <c r="Z60" s="32"/>
      <c r="AA60" s="33">
        <f t="shared" si="68"/>
        <v>911.79499999999996</v>
      </c>
      <c r="AB60" s="33">
        <f t="shared" si="69"/>
        <v>1241.598</v>
      </c>
      <c r="AC60" s="33">
        <v>28</v>
      </c>
      <c r="AD60" s="33">
        <v>26</v>
      </c>
      <c r="AE60" s="35">
        <v>1</v>
      </c>
      <c r="AF60" s="35">
        <v>1.5</v>
      </c>
      <c r="AG60" s="36">
        <v>1</v>
      </c>
      <c r="AH60" s="36">
        <f t="shared" si="66"/>
        <v>19.726560432048572</v>
      </c>
      <c r="AI60" s="36">
        <f t="shared" si="64"/>
        <v>1.9726560432048572</v>
      </c>
      <c r="AJ60" s="18"/>
      <c r="AK60" s="18"/>
      <c r="AL60" s="18">
        <v>240</v>
      </c>
      <c r="AM60" s="18">
        <v>911.79499999999996</v>
      </c>
      <c r="AN60" s="18">
        <v>1241.598</v>
      </c>
      <c r="AO60" s="5">
        <v>1.9726560432048572</v>
      </c>
      <c r="AS60" s="4">
        <v>330</v>
      </c>
      <c r="AT60" s="5" t="s">
        <v>442</v>
      </c>
      <c r="AU60" s="7">
        <v>986.49450000000002</v>
      </c>
      <c r="AV60" s="7">
        <v>5.1761999999999997</v>
      </c>
      <c r="AW60" s="7">
        <v>0.78</v>
      </c>
      <c r="AX60" s="7">
        <v>1382.646</v>
      </c>
      <c r="AY60" s="7">
        <v>17.329999999999998</v>
      </c>
      <c r="BH60" s="7"/>
      <c r="BI60" s="2"/>
      <c r="BP60" t="s">
        <v>371</v>
      </c>
      <c r="BW60" t="s">
        <v>371</v>
      </c>
      <c r="CD60" t="s">
        <v>371</v>
      </c>
      <c r="CK60" s="5" t="s">
        <v>371</v>
      </c>
      <c r="FT60" t="s">
        <v>372</v>
      </c>
      <c r="GB60" t="s">
        <v>372</v>
      </c>
      <c r="HB60" t="s">
        <v>7</v>
      </c>
      <c r="HC60">
        <v>22</v>
      </c>
      <c r="HD60">
        <v>630</v>
      </c>
      <c r="HE60">
        <v>15.77</v>
      </c>
      <c r="HF60">
        <v>48.24</v>
      </c>
      <c r="HG60">
        <v>31.25</v>
      </c>
      <c r="HH60">
        <v>4.75</v>
      </c>
      <c r="HI60">
        <f t="shared" si="62"/>
        <v>0.30120481927710846</v>
      </c>
      <c r="HJ60">
        <f t="shared" si="63"/>
        <v>0.64780265339966825</v>
      </c>
      <c r="HK60">
        <f t="shared" si="60"/>
        <v>20.52</v>
      </c>
      <c r="HL60">
        <f t="shared" si="61"/>
        <v>79.490000000000009</v>
      </c>
      <c r="HN60">
        <v>74.962500000000006</v>
      </c>
      <c r="HO60">
        <v>229.34700000000001</v>
      </c>
      <c r="HP60">
        <v>148.58099999999999</v>
      </c>
      <c r="HQ60">
        <v>22.5763</v>
      </c>
      <c r="HS60">
        <f>SUM(HH60,HE60)</f>
        <v>20.52</v>
      </c>
      <c r="HT60">
        <f>SUM(HG60,HF60)</f>
        <v>79.490000000000009</v>
      </c>
    </row>
    <row r="61" spans="1:228" x14ac:dyDescent="0.25">
      <c r="A61" s="15"/>
      <c r="B61" s="16" t="s">
        <v>371</v>
      </c>
      <c r="C61" s="15"/>
      <c r="D61" s="15"/>
      <c r="E61" s="15"/>
      <c r="F61" s="15"/>
      <c r="G61" s="15"/>
      <c r="I61" s="9"/>
      <c r="J61" s="9"/>
      <c r="K61" s="9"/>
      <c r="L61" s="9"/>
      <c r="M61" s="9"/>
      <c r="N61" s="9"/>
      <c r="O61" s="9"/>
      <c r="Q61" s="20"/>
      <c r="R61" s="20" t="s">
        <v>744</v>
      </c>
      <c r="S61" s="20">
        <v>73.224599999999995</v>
      </c>
      <c r="T61" s="20">
        <v>0.34</v>
      </c>
      <c r="U61" s="20">
        <v>0.217</v>
      </c>
      <c r="V61" s="20">
        <v>343.12700000000001</v>
      </c>
      <c r="W61" s="20">
        <v>15.23</v>
      </c>
      <c r="X61" s="20">
        <f t="shared" si="65"/>
        <v>65</v>
      </c>
      <c r="Y61" s="37">
        <f t="shared" si="67"/>
        <v>270</v>
      </c>
      <c r="Z61" s="32"/>
      <c r="AA61" s="33">
        <f t="shared" si="68"/>
        <v>927.93600000000004</v>
      </c>
      <c r="AB61" s="33">
        <f t="shared" si="69"/>
        <v>1333.38</v>
      </c>
      <c r="AC61" s="33">
        <v>28</v>
      </c>
      <c r="AD61" s="33">
        <v>26</v>
      </c>
      <c r="AE61" s="35">
        <v>1</v>
      </c>
      <c r="AF61" s="35">
        <v>1.5</v>
      </c>
      <c r="AG61" s="36">
        <v>1</v>
      </c>
      <c r="AH61" s="36">
        <f t="shared" si="66"/>
        <v>18.975383281658988</v>
      </c>
      <c r="AI61" s="36">
        <f t="shared" si="64"/>
        <v>1.8975383281658988</v>
      </c>
      <c r="AJ61" s="18"/>
      <c r="AK61" s="18"/>
      <c r="AL61" s="18">
        <v>270</v>
      </c>
      <c r="AM61" s="18">
        <v>927.93600000000004</v>
      </c>
      <c r="AN61" s="18">
        <v>1333.38</v>
      </c>
      <c r="AO61" s="5">
        <v>1.8975383281658988</v>
      </c>
      <c r="AS61" s="4">
        <v>330</v>
      </c>
      <c r="AT61" s="5" t="s">
        <v>427</v>
      </c>
      <c r="AU61" s="7">
        <v>987.9</v>
      </c>
      <c r="AV61" s="7">
        <v>0.6</v>
      </c>
      <c r="AW61" s="7">
        <v>0.78</v>
      </c>
      <c r="AX61" s="7">
        <v>0</v>
      </c>
      <c r="AY61" s="7">
        <v>0</v>
      </c>
      <c r="BH61" s="7"/>
      <c r="BI61" s="2"/>
      <c r="BO61" t="s">
        <v>6</v>
      </c>
      <c r="BP61">
        <v>92.53</v>
      </c>
      <c r="BQ61">
        <v>0</v>
      </c>
      <c r="BV61" t="s">
        <v>6</v>
      </c>
      <c r="BW61">
        <v>90.76</v>
      </c>
      <c r="BX61">
        <v>0</v>
      </c>
      <c r="CC61" t="s">
        <v>263</v>
      </c>
      <c r="CD61">
        <v>94.6</v>
      </c>
      <c r="CE61">
        <v>0</v>
      </c>
      <c r="CJ61" s="5" t="s">
        <v>263</v>
      </c>
      <c r="CK61" s="5" t="s">
        <v>770</v>
      </c>
      <c r="CL61" s="5" t="s">
        <v>17</v>
      </c>
      <c r="FS61" t="s">
        <v>745</v>
      </c>
      <c r="FT61">
        <v>59.07</v>
      </c>
      <c r="GA61" t="s">
        <v>745</v>
      </c>
      <c r="GB61">
        <v>59.07</v>
      </c>
      <c r="HB61" t="s">
        <v>7</v>
      </c>
      <c r="HC61">
        <v>23</v>
      </c>
      <c r="HD61">
        <v>660</v>
      </c>
      <c r="HE61">
        <v>21.65</v>
      </c>
      <c r="HF61">
        <v>37.26</v>
      </c>
      <c r="HG61">
        <v>16.2</v>
      </c>
      <c r="HH61">
        <v>24.9</v>
      </c>
      <c r="HI61">
        <f t="shared" si="62"/>
        <v>1.1501154734411085</v>
      </c>
      <c r="HJ61">
        <f t="shared" si="63"/>
        <v>0.43478260869565216</v>
      </c>
      <c r="HK61">
        <f t="shared" si="60"/>
        <v>46.55</v>
      </c>
      <c r="HL61">
        <f t="shared" si="61"/>
        <v>53.459999999999994</v>
      </c>
      <c r="HN61">
        <v>123.509</v>
      </c>
      <c r="HO61">
        <v>212.56899999999999</v>
      </c>
      <c r="HP61">
        <v>92.409000000000006</v>
      </c>
      <c r="HQ61">
        <v>142.05799999999999</v>
      </c>
      <c r="HS61">
        <f>SUM(HH61,HE61)</f>
        <v>46.55</v>
      </c>
      <c r="HT61">
        <f>SUM(HG61,HF61)</f>
        <v>53.459999999999994</v>
      </c>
    </row>
    <row r="62" spans="1:228" x14ac:dyDescent="0.25">
      <c r="A62" s="16" t="s">
        <v>263</v>
      </c>
      <c r="B62" s="40">
        <v>94.6</v>
      </c>
      <c r="C62" s="17">
        <v>0</v>
      </c>
      <c r="D62" s="15"/>
      <c r="E62" s="15"/>
      <c r="F62" s="15"/>
      <c r="G62" s="15"/>
      <c r="I62" s="9" t="s">
        <v>373</v>
      </c>
      <c r="J62" s="9"/>
      <c r="K62" s="9"/>
      <c r="L62" s="9"/>
      <c r="M62" s="9"/>
      <c r="N62" s="9"/>
      <c r="O62" s="9"/>
      <c r="Q62" s="19">
        <v>240</v>
      </c>
      <c r="R62" s="20" t="s">
        <v>746</v>
      </c>
      <c r="S62" s="20">
        <v>76.238900000000001</v>
      </c>
      <c r="T62" s="20">
        <v>1.6938</v>
      </c>
      <c r="U62" s="20">
        <v>0.193</v>
      </c>
      <c r="V62" s="20">
        <v>911.79499999999996</v>
      </c>
      <c r="W62" s="20">
        <v>45.23</v>
      </c>
      <c r="X62" s="20">
        <f t="shared" si="65"/>
        <v>68</v>
      </c>
      <c r="Y62" s="37">
        <f t="shared" si="67"/>
        <v>300</v>
      </c>
      <c r="Z62" s="32"/>
      <c r="AA62" s="33">
        <f t="shared" si="68"/>
        <v>843.30200000000002</v>
      </c>
      <c r="AB62" s="33">
        <f t="shared" si="69"/>
        <v>1351.7640000000001</v>
      </c>
      <c r="AC62" s="33">
        <v>28</v>
      </c>
      <c r="AD62" s="33">
        <v>26</v>
      </c>
      <c r="AE62" s="35">
        <v>1</v>
      </c>
      <c r="AF62" s="35">
        <v>1.5</v>
      </c>
      <c r="AG62" s="36">
        <v>1</v>
      </c>
      <c r="AH62" s="36">
        <f t="shared" si="66"/>
        <v>17.51037113603779</v>
      </c>
      <c r="AI62" s="36">
        <f t="shared" si="64"/>
        <v>1.751037113603779</v>
      </c>
      <c r="AJ62" s="18"/>
      <c r="AK62" s="18"/>
      <c r="AL62" s="18">
        <v>300</v>
      </c>
      <c r="AM62" s="18">
        <v>843.30200000000002</v>
      </c>
      <c r="AN62" s="18">
        <v>1351.7640000000001</v>
      </c>
      <c r="AO62" s="5">
        <v>1.751037113603779</v>
      </c>
      <c r="AS62" s="4">
        <v>330</v>
      </c>
      <c r="AT62" s="5" t="s">
        <v>429</v>
      </c>
      <c r="AU62" s="7">
        <v>988.3</v>
      </c>
      <c r="AV62" s="7">
        <v>5.0190999999999999</v>
      </c>
      <c r="AW62" s="7">
        <v>0.78</v>
      </c>
      <c r="AX62" s="7">
        <v>0</v>
      </c>
      <c r="AY62" s="7">
        <v>0</v>
      </c>
      <c r="BH62" s="7"/>
      <c r="BI62" s="2"/>
      <c r="BP62" t="s">
        <v>372</v>
      </c>
      <c r="BW62" t="s">
        <v>372</v>
      </c>
      <c r="CD62" t="s">
        <v>372</v>
      </c>
      <c r="CK62" s="5" t="s">
        <v>372</v>
      </c>
      <c r="FT62" t="s">
        <v>372</v>
      </c>
      <c r="GB62" t="s">
        <v>372</v>
      </c>
      <c r="HB62" t="s">
        <v>7</v>
      </c>
      <c r="HC62">
        <v>24</v>
      </c>
      <c r="HD62">
        <v>690</v>
      </c>
      <c r="HE62">
        <v>18.89</v>
      </c>
      <c r="HF62">
        <v>47.38</v>
      </c>
      <c r="HG62">
        <v>31.37</v>
      </c>
      <c r="HH62">
        <v>2.35</v>
      </c>
      <c r="HI62">
        <f t="shared" si="62"/>
        <v>0.12440444679724723</v>
      </c>
      <c r="HJ62">
        <f t="shared" si="63"/>
        <v>0.66209371042634024</v>
      </c>
      <c r="HK62">
        <f t="shared" si="60"/>
        <v>21.240000000000002</v>
      </c>
      <c r="HL62">
        <f t="shared" si="61"/>
        <v>78.75</v>
      </c>
      <c r="HN62">
        <v>77.955399999999997</v>
      </c>
      <c r="HO62">
        <v>195.49700000000001</v>
      </c>
      <c r="HP62">
        <v>129.422</v>
      </c>
      <c r="HQ62">
        <v>9.7104099999999995</v>
      </c>
      <c r="HS62">
        <f>SUM(HH62,HE62)</f>
        <v>21.240000000000002</v>
      </c>
      <c r="HT62">
        <f>SUM(HG62,HF62)</f>
        <v>78.75</v>
      </c>
    </row>
    <row r="63" spans="1:228" x14ac:dyDescent="0.25">
      <c r="A63" s="15"/>
      <c r="B63" s="40" t="s">
        <v>372</v>
      </c>
      <c r="C63" s="40"/>
      <c r="D63" s="15"/>
      <c r="E63" s="15"/>
      <c r="F63" s="15"/>
      <c r="G63" s="15"/>
      <c r="I63" s="9" t="s">
        <v>361</v>
      </c>
      <c r="J63" s="9" t="s">
        <v>365</v>
      </c>
      <c r="K63" s="9" t="s">
        <v>360</v>
      </c>
      <c r="L63" s="9"/>
      <c r="M63" s="9"/>
      <c r="N63" s="9"/>
      <c r="O63" s="9"/>
      <c r="Q63" s="20"/>
      <c r="R63" s="20" t="s">
        <v>745</v>
      </c>
      <c r="S63" s="20">
        <v>72.8643</v>
      </c>
      <c r="T63" s="20">
        <v>0.42359999999999998</v>
      </c>
      <c r="U63" s="20">
        <v>0.217</v>
      </c>
      <c r="V63" s="20">
        <v>965.39300000000003</v>
      </c>
      <c r="W63" s="20">
        <v>42.59</v>
      </c>
      <c r="X63" s="20">
        <f t="shared" si="65"/>
        <v>71</v>
      </c>
      <c r="Y63" s="37">
        <f t="shared" si="67"/>
        <v>330</v>
      </c>
      <c r="Z63" s="32"/>
      <c r="AA63" s="33">
        <f t="shared" si="68"/>
        <v>910.30399999999997</v>
      </c>
      <c r="AB63" s="33">
        <f t="shared" si="69"/>
        <v>1410.048</v>
      </c>
      <c r="AC63" s="33">
        <v>28</v>
      </c>
      <c r="AD63" s="33">
        <v>26</v>
      </c>
      <c r="AE63" s="35">
        <v>1</v>
      </c>
      <c r="AF63" s="35">
        <v>1.5</v>
      </c>
      <c r="AG63" s="36">
        <v>1</v>
      </c>
      <c r="AH63" s="36">
        <f t="shared" si="66"/>
        <v>17.96020329335472</v>
      </c>
      <c r="AI63" s="36">
        <f t="shared" si="64"/>
        <v>1.796020329335472</v>
      </c>
      <c r="AJ63" s="18"/>
      <c r="AK63" s="18"/>
      <c r="AL63" s="18">
        <v>330</v>
      </c>
      <c r="AM63" s="18">
        <v>910.30399999999997</v>
      </c>
      <c r="AN63" s="18">
        <v>1410.048</v>
      </c>
      <c r="AO63" s="5">
        <v>1.796020329335472</v>
      </c>
      <c r="AS63" s="4">
        <v>330</v>
      </c>
      <c r="AT63" s="5" t="s">
        <v>443</v>
      </c>
      <c r="AU63" s="7">
        <v>992.04399999999998</v>
      </c>
      <c r="AV63" s="7">
        <v>2.4857999999999998</v>
      </c>
      <c r="AW63" s="7">
        <v>0.78</v>
      </c>
      <c r="AX63" s="7">
        <v>346.678</v>
      </c>
      <c r="AY63" s="7">
        <v>4.34</v>
      </c>
      <c r="BH63" s="7"/>
      <c r="BO63" t="s">
        <v>864</v>
      </c>
      <c r="BP63">
        <v>7.47</v>
      </c>
      <c r="BV63" t="s">
        <v>864</v>
      </c>
      <c r="BW63">
        <v>9.24</v>
      </c>
      <c r="CC63" t="s">
        <v>262</v>
      </c>
      <c r="CD63">
        <v>5.4</v>
      </c>
      <c r="CJ63" s="5" t="s">
        <v>262</v>
      </c>
      <c r="CK63" s="5" t="s">
        <v>771</v>
      </c>
      <c r="FS63" t="s">
        <v>744</v>
      </c>
      <c r="FT63">
        <v>23.86</v>
      </c>
      <c r="GA63" t="s">
        <v>744</v>
      </c>
      <c r="GB63">
        <v>23.86</v>
      </c>
    </row>
    <row r="64" spans="1:228" x14ac:dyDescent="0.25">
      <c r="A64" s="16" t="s">
        <v>262</v>
      </c>
      <c r="B64" s="40">
        <v>5.4</v>
      </c>
      <c r="C64" s="40"/>
      <c r="D64" s="15"/>
      <c r="E64" s="15"/>
      <c r="F64" s="15"/>
      <c r="G64" s="15"/>
      <c r="I64" s="9"/>
      <c r="J64" s="9" t="s">
        <v>371</v>
      </c>
      <c r="K64" s="9"/>
      <c r="L64" s="9"/>
      <c r="M64" s="9"/>
      <c r="N64" s="9"/>
      <c r="O64" s="9"/>
      <c r="Q64" s="20"/>
      <c r="R64" s="20" t="s">
        <v>744</v>
      </c>
      <c r="S64" s="20">
        <v>73.268000000000001</v>
      </c>
      <c r="T64" s="20">
        <v>0.34</v>
      </c>
      <c r="U64" s="20">
        <v>0.217</v>
      </c>
      <c r="V64" s="20">
        <v>276.20499999999998</v>
      </c>
      <c r="W64" s="20">
        <v>12.18</v>
      </c>
      <c r="X64" s="20">
        <f t="shared" si="65"/>
        <v>74</v>
      </c>
      <c r="Y64" s="37">
        <f t="shared" si="67"/>
        <v>360</v>
      </c>
      <c r="Z64" s="32"/>
      <c r="AA64" s="33">
        <f t="shared" si="68"/>
        <v>861.27</v>
      </c>
      <c r="AB64" s="33">
        <f t="shared" si="69"/>
        <v>1472.37</v>
      </c>
      <c r="AC64" s="33">
        <v>28</v>
      </c>
      <c r="AD64" s="33">
        <v>26</v>
      </c>
      <c r="AE64" s="35">
        <v>1</v>
      </c>
      <c r="AF64" s="35">
        <v>1.5</v>
      </c>
      <c r="AG64" s="36">
        <v>1</v>
      </c>
      <c r="AH64" s="36">
        <f t="shared" si="66"/>
        <v>16.686668263511333</v>
      </c>
      <c r="AI64" s="36">
        <f t="shared" si="64"/>
        <v>1.6686668263511333</v>
      </c>
      <c r="AJ64" s="18"/>
      <c r="AK64" s="18"/>
      <c r="AL64" s="18">
        <v>360</v>
      </c>
      <c r="AM64" s="18">
        <v>861.27</v>
      </c>
      <c r="AN64" s="18">
        <v>1472.37</v>
      </c>
      <c r="AO64" s="5">
        <v>1.6686668263511333</v>
      </c>
      <c r="AS64" s="4">
        <v>330</v>
      </c>
      <c r="AT64" s="5" t="s">
        <v>448</v>
      </c>
      <c r="AU64" s="7">
        <v>953.44420000000002</v>
      </c>
      <c r="AV64" s="7">
        <v>2.3258999999999999</v>
      </c>
      <c r="AW64" s="7">
        <v>0.78</v>
      </c>
      <c r="AX64" s="7">
        <v>6251.3119999999999</v>
      </c>
      <c r="AY64" s="7">
        <v>78.33</v>
      </c>
      <c r="BH64" s="7"/>
      <c r="BI64" s="2"/>
      <c r="BP64" t="s">
        <v>372</v>
      </c>
      <c r="BW64" t="s">
        <v>372</v>
      </c>
      <c r="CD64" t="s">
        <v>372</v>
      </c>
      <c r="CK64" s="5" t="s">
        <v>372</v>
      </c>
      <c r="FT64" t="s">
        <v>372</v>
      </c>
      <c r="GB64" t="s">
        <v>372</v>
      </c>
    </row>
    <row r="65" spans="1:185" x14ac:dyDescent="0.25">
      <c r="A65" s="15"/>
      <c r="B65" s="40" t="s">
        <v>372</v>
      </c>
      <c r="C65" s="40"/>
      <c r="D65" s="15"/>
      <c r="E65" s="15"/>
      <c r="F65" s="15"/>
      <c r="G65" s="15"/>
      <c r="I65" s="9" t="s">
        <v>263</v>
      </c>
      <c r="J65" s="10">
        <v>463548</v>
      </c>
      <c r="K65" s="9">
        <v>30</v>
      </c>
      <c r="L65" s="9"/>
      <c r="M65" s="9"/>
      <c r="N65" s="9"/>
      <c r="O65" s="9"/>
      <c r="Q65" s="19">
        <v>270</v>
      </c>
      <c r="R65" s="20" t="s">
        <v>746</v>
      </c>
      <c r="S65" s="20">
        <v>76.264300000000006</v>
      </c>
      <c r="T65" s="20">
        <v>1.7096</v>
      </c>
      <c r="U65" s="20">
        <v>0.193</v>
      </c>
      <c r="V65" s="20">
        <v>927.93600000000004</v>
      </c>
      <c r="W65" s="20">
        <v>43.9</v>
      </c>
      <c r="X65" s="20">
        <f t="shared" si="65"/>
        <v>77</v>
      </c>
      <c r="Y65" s="37">
        <f t="shared" si="67"/>
        <v>390</v>
      </c>
      <c r="Z65" s="32"/>
      <c r="AA65" s="33">
        <f t="shared" si="68"/>
        <v>833.75900000000001</v>
      </c>
      <c r="AB65" s="33">
        <f t="shared" si="69"/>
        <v>1526.1799999999998</v>
      </c>
      <c r="AC65" s="33">
        <v>28</v>
      </c>
      <c r="AD65" s="33">
        <v>26</v>
      </c>
      <c r="AE65" s="35">
        <v>1</v>
      </c>
      <c r="AF65" s="35">
        <v>1.5</v>
      </c>
      <c r="AG65" s="36">
        <v>1</v>
      </c>
      <c r="AH65" s="36">
        <f t="shared" si="66"/>
        <v>15.84348475732836</v>
      </c>
      <c r="AI65" s="36">
        <f t="shared" si="64"/>
        <v>1.5843484757328361</v>
      </c>
      <c r="AJ65" s="18"/>
      <c r="AK65" s="18"/>
      <c r="AL65" s="18">
        <v>390</v>
      </c>
      <c r="AM65" s="18">
        <v>833.75900000000001</v>
      </c>
      <c r="AN65" s="18">
        <v>1526.1799999999998</v>
      </c>
      <c r="AO65" s="5">
        <v>1.5843484757328361</v>
      </c>
      <c r="AS65" s="4">
        <v>360</v>
      </c>
      <c r="AT65" s="5" t="s">
        <v>442</v>
      </c>
      <c r="AU65" s="7">
        <v>986.52170000000001</v>
      </c>
      <c r="AV65" s="7">
        <v>5.2862999999999998</v>
      </c>
      <c r="AW65" s="7">
        <v>0.78</v>
      </c>
      <c r="AX65" s="7">
        <v>1380.9159999999999</v>
      </c>
      <c r="AY65" s="7">
        <v>18.2</v>
      </c>
      <c r="BH65" s="7"/>
      <c r="BO65" t="s">
        <v>6</v>
      </c>
      <c r="BP65">
        <v>78.97</v>
      </c>
      <c r="BQ65">
        <v>30</v>
      </c>
      <c r="BV65" t="s">
        <v>6</v>
      </c>
      <c r="BW65">
        <v>74.86</v>
      </c>
      <c r="BX65">
        <v>30</v>
      </c>
      <c r="CC65" t="s">
        <v>263</v>
      </c>
      <c r="CD65">
        <v>75.92</v>
      </c>
      <c r="CE65">
        <v>30</v>
      </c>
      <c r="CJ65" s="5" t="s">
        <v>263</v>
      </c>
      <c r="CK65" s="5" t="s">
        <v>772</v>
      </c>
      <c r="CL65" s="5" t="s">
        <v>19</v>
      </c>
      <c r="FS65" t="s">
        <v>746</v>
      </c>
      <c r="FT65">
        <v>4.6100000000000003</v>
      </c>
      <c r="FU65">
        <v>60</v>
      </c>
      <c r="GA65" t="s">
        <v>746</v>
      </c>
      <c r="GB65">
        <v>4.6100000000000003</v>
      </c>
      <c r="GC65">
        <v>60</v>
      </c>
    </row>
    <row r="66" spans="1:185" x14ac:dyDescent="0.25">
      <c r="A66" s="16" t="s">
        <v>263</v>
      </c>
      <c r="B66" s="40">
        <v>75.95</v>
      </c>
      <c r="C66" s="17">
        <v>30</v>
      </c>
      <c r="D66" s="15"/>
      <c r="E66" s="15"/>
      <c r="F66" s="15"/>
      <c r="G66" s="15"/>
      <c r="I66" s="9"/>
      <c r="J66" s="9" t="s">
        <v>372</v>
      </c>
      <c r="K66" s="9"/>
      <c r="L66" s="9"/>
      <c r="M66" s="9"/>
      <c r="N66" s="9"/>
      <c r="O66" s="9"/>
      <c r="Q66" s="20"/>
      <c r="R66" s="20" t="s">
        <v>745</v>
      </c>
      <c r="S66" s="20">
        <v>72.841700000000003</v>
      </c>
      <c r="T66" s="20">
        <v>0.41349999999999998</v>
      </c>
      <c r="U66" s="20">
        <v>0.217</v>
      </c>
      <c r="V66" s="20">
        <v>1022.254</v>
      </c>
      <c r="W66" s="20">
        <v>43.01</v>
      </c>
      <c r="X66" s="20">
        <f t="shared" si="65"/>
        <v>80</v>
      </c>
      <c r="Y66" s="37">
        <f t="shared" si="67"/>
        <v>420</v>
      </c>
      <c r="Z66" s="32"/>
      <c r="AA66" s="33">
        <f t="shared" si="68"/>
        <v>861.57899999999995</v>
      </c>
      <c r="AB66" s="33">
        <f t="shared" si="69"/>
        <v>1540.1179999999999</v>
      </c>
      <c r="AC66" s="33">
        <v>28</v>
      </c>
      <c r="AD66" s="33">
        <v>26</v>
      </c>
      <c r="AE66" s="35">
        <v>1</v>
      </c>
      <c r="AF66" s="35">
        <v>1.5</v>
      </c>
      <c r="AG66" s="36">
        <v>1</v>
      </c>
      <c r="AH66" s="36">
        <f t="shared" si="66"/>
        <v>16.132551528888737</v>
      </c>
      <c r="AI66" s="36">
        <f t="shared" si="64"/>
        <v>1.6132551528888737</v>
      </c>
      <c r="AJ66" s="18"/>
      <c r="AK66" s="18"/>
      <c r="AL66" s="18">
        <v>420</v>
      </c>
      <c r="AM66" s="18">
        <v>861.57899999999995</v>
      </c>
      <c r="AN66" s="18">
        <v>1540.1179999999999</v>
      </c>
      <c r="AO66" s="5">
        <v>1.6132551528888737</v>
      </c>
      <c r="AS66" s="4">
        <v>360</v>
      </c>
      <c r="AT66" s="5" t="s">
        <v>427</v>
      </c>
      <c r="AU66" s="7">
        <v>987.9</v>
      </c>
      <c r="AV66" s="7">
        <v>15</v>
      </c>
      <c r="AW66" s="7">
        <v>0.78</v>
      </c>
      <c r="AX66" s="7">
        <v>188.16800000000001</v>
      </c>
      <c r="AY66" s="7">
        <v>2.48</v>
      </c>
      <c r="BH66" s="7"/>
      <c r="BP66" t="s">
        <v>372</v>
      </c>
      <c r="BW66" t="s">
        <v>372</v>
      </c>
      <c r="CD66" t="s">
        <v>372</v>
      </c>
      <c r="CK66" s="5" t="s">
        <v>372</v>
      </c>
      <c r="FT66" t="s">
        <v>372</v>
      </c>
      <c r="GB66" t="s">
        <v>372</v>
      </c>
    </row>
    <row r="67" spans="1:185" x14ac:dyDescent="0.25">
      <c r="A67" s="15"/>
      <c r="B67" s="40" t="s">
        <v>372</v>
      </c>
      <c r="C67" s="40"/>
      <c r="D67" s="15"/>
      <c r="E67" s="15"/>
      <c r="F67" s="15"/>
      <c r="G67" s="15"/>
      <c r="I67" s="9" t="s">
        <v>262</v>
      </c>
      <c r="J67" s="10">
        <v>162134</v>
      </c>
      <c r="K67" s="9"/>
      <c r="L67" s="9"/>
      <c r="M67" s="9"/>
      <c r="N67" s="9"/>
      <c r="O67" s="9"/>
      <c r="Q67" s="20"/>
      <c r="R67" s="20" t="s">
        <v>744</v>
      </c>
      <c r="S67" s="20">
        <v>73.244699999999995</v>
      </c>
      <c r="T67" s="20">
        <v>0.34</v>
      </c>
      <c r="U67" s="20">
        <v>0.217</v>
      </c>
      <c r="V67" s="20">
        <v>311.12599999999998</v>
      </c>
      <c r="W67" s="20">
        <v>13.09</v>
      </c>
      <c r="X67" s="20">
        <f t="shared" si="65"/>
        <v>83</v>
      </c>
      <c r="Y67" s="37">
        <f t="shared" si="67"/>
        <v>450</v>
      </c>
      <c r="Z67" s="32"/>
      <c r="AA67" s="33">
        <f t="shared" si="68"/>
        <v>812.06399999999996</v>
      </c>
      <c r="AB67" s="33">
        <f t="shared" si="69"/>
        <v>1483.7930000000001</v>
      </c>
      <c r="AC67" s="33">
        <v>28</v>
      </c>
      <c r="AD67" s="33">
        <v>26</v>
      </c>
      <c r="AE67" s="35">
        <v>1</v>
      </c>
      <c r="AF67" s="35">
        <v>1.5</v>
      </c>
      <c r="AG67" s="36">
        <v>1</v>
      </c>
      <c r="AH67" s="36">
        <f t="shared" si="66"/>
        <v>15.865286631680853</v>
      </c>
      <c r="AI67" s="36">
        <f t="shared" si="64"/>
        <v>1.5865286631680853</v>
      </c>
      <c r="AJ67" s="18"/>
      <c r="AK67" s="18"/>
      <c r="AL67" s="18">
        <v>450</v>
      </c>
      <c r="AM67" s="18">
        <v>812.06399999999996</v>
      </c>
      <c r="AN67" s="18">
        <v>1483.7930000000001</v>
      </c>
      <c r="AO67" s="5">
        <v>1.5865286631680853</v>
      </c>
      <c r="AS67" s="4">
        <v>360</v>
      </c>
      <c r="AT67" s="5" t="s">
        <v>429</v>
      </c>
      <c r="AU67" s="7">
        <v>988.5</v>
      </c>
      <c r="AV67" s="7">
        <v>0.72</v>
      </c>
      <c r="AW67" s="7">
        <v>0.78</v>
      </c>
      <c r="AX67" s="7">
        <v>1.008</v>
      </c>
      <c r="AY67" s="7">
        <v>0.01</v>
      </c>
      <c r="BH67" s="7"/>
      <c r="BO67" t="s">
        <v>864</v>
      </c>
      <c r="BP67">
        <v>21.03</v>
      </c>
      <c r="BV67" t="s">
        <v>864</v>
      </c>
      <c r="BW67">
        <v>25.14</v>
      </c>
      <c r="CC67" t="s">
        <v>262</v>
      </c>
      <c r="CD67">
        <v>24.08</v>
      </c>
      <c r="CJ67" s="5" t="s">
        <v>262</v>
      </c>
      <c r="CK67" s="5" t="s">
        <v>773</v>
      </c>
      <c r="FS67" t="s">
        <v>745</v>
      </c>
      <c r="FT67">
        <v>70.23</v>
      </c>
      <c r="GA67" t="s">
        <v>745</v>
      </c>
      <c r="GB67">
        <v>70.23</v>
      </c>
    </row>
    <row r="68" spans="1:185" x14ac:dyDescent="0.25">
      <c r="A68" s="16" t="s">
        <v>262</v>
      </c>
      <c r="B68" s="40">
        <v>24.05</v>
      </c>
      <c r="C68" s="40"/>
      <c r="D68" s="15"/>
      <c r="E68" s="15"/>
      <c r="F68" s="15"/>
      <c r="G68" s="15"/>
      <c r="I68" s="9"/>
      <c r="J68" s="9" t="s">
        <v>372</v>
      </c>
      <c r="K68" s="9"/>
      <c r="L68" s="9"/>
      <c r="M68" s="9"/>
      <c r="N68" s="9"/>
      <c r="O68" s="9"/>
      <c r="Q68" s="19">
        <v>300</v>
      </c>
      <c r="R68" s="20" t="s">
        <v>746</v>
      </c>
      <c r="S68" s="20">
        <v>76.318200000000004</v>
      </c>
      <c r="T68" s="20">
        <v>1.7282</v>
      </c>
      <c r="U68" s="20">
        <v>0.193</v>
      </c>
      <c r="V68" s="20">
        <v>843.30200000000002</v>
      </c>
      <c r="W68" s="20">
        <v>41.23</v>
      </c>
      <c r="X68" s="20">
        <f t="shared" si="65"/>
        <v>86</v>
      </c>
      <c r="Y68" s="37">
        <f t="shared" si="67"/>
        <v>480</v>
      </c>
      <c r="Z68" s="32"/>
      <c r="AA68" s="33">
        <f t="shared" si="68"/>
        <v>815.49</v>
      </c>
      <c r="AB68" s="33">
        <f t="shared" si="69"/>
        <v>1515.529</v>
      </c>
      <c r="AC68" s="33">
        <v>28</v>
      </c>
      <c r="AD68" s="33">
        <v>26</v>
      </c>
      <c r="AE68" s="35">
        <v>1</v>
      </c>
      <c r="AF68" s="35">
        <v>1.5</v>
      </c>
      <c r="AG68" s="36">
        <v>1</v>
      </c>
      <c r="AH68" s="36">
        <f t="shared" si="66"/>
        <v>15.660946134168451</v>
      </c>
      <c r="AI68" s="36">
        <f t="shared" si="64"/>
        <v>1.5660946134168452</v>
      </c>
      <c r="AJ68" s="18"/>
      <c r="AK68" s="18"/>
      <c r="AL68" s="18">
        <v>480</v>
      </c>
      <c r="AM68" s="18">
        <v>815.49</v>
      </c>
      <c r="AN68" s="18">
        <v>1515.529</v>
      </c>
      <c r="AO68" s="5">
        <v>1.5660946134168452</v>
      </c>
      <c r="AS68" s="4">
        <v>360</v>
      </c>
      <c r="AT68" s="5" t="s">
        <v>443</v>
      </c>
      <c r="AU68" s="7">
        <v>992.04399999999998</v>
      </c>
      <c r="AV68" s="7">
        <v>3.1722000000000001</v>
      </c>
      <c r="AW68" s="7">
        <v>0.78</v>
      </c>
      <c r="AX68" s="7">
        <v>413.64100000000002</v>
      </c>
      <c r="AY68" s="7">
        <v>5.45</v>
      </c>
      <c r="BH68" s="7"/>
      <c r="BP68" t="s">
        <v>372</v>
      </c>
      <c r="BW68" t="s">
        <v>372</v>
      </c>
      <c r="CD68" t="s">
        <v>372</v>
      </c>
      <c r="CK68" s="5" t="s">
        <v>372</v>
      </c>
      <c r="FT68" t="s">
        <v>372</v>
      </c>
      <c r="GB68" t="s">
        <v>372</v>
      </c>
    </row>
    <row r="69" spans="1:185" x14ac:dyDescent="0.25">
      <c r="A69" s="15"/>
      <c r="B69" s="40" t="s">
        <v>372</v>
      </c>
      <c r="C69" s="40"/>
      <c r="D69" s="15"/>
      <c r="E69" s="15"/>
      <c r="F69" s="15"/>
      <c r="G69" s="15"/>
      <c r="I69" s="9"/>
      <c r="J69" s="9"/>
      <c r="K69" s="9"/>
      <c r="L69" s="9"/>
      <c r="M69" s="9"/>
      <c r="N69" s="9"/>
      <c r="O69" s="9"/>
      <c r="Q69" s="20"/>
      <c r="R69" s="20" t="s">
        <v>745</v>
      </c>
      <c r="S69" s="20">
        <v>72.833299999999994</v>
      </c>
      <c r="T69" s="20">
        <v>0.39939999999999998</v>
      </c>
      <c r="U69" s="20">
        <v>0.217</v>
      </c>
      <c r="V69" s="20">
        <v>1015.652</v>
      </c>
      <c r="W69" s="20">
        <v>44.16</v>
      </c>
      <c r="X69" s="20">
        <f t="shared" si="65"/>
        <v>89</v>
      </c>
      <c r="Y69" s="37">
        <f t="shared" si="67"/>
        <v>510</v>
      </c>
      <c r="Z69" s="32"/>
      <c r="AA69" s="33">
        <f t="shared" si="68"/>
        <v>789.971</v>
      </c>
      <c r="AB69" s="33">
        <f t="shared" si="69"/>
        <v>1552.29</v>
      </c>
      <c r="AC69" s="33">
        <v>28</v>
      </c>
      <c r="AD69" s="33">
        <v>26</v>
      </c>
      <c r="AE69" s="35">
        <v>1</v>
      </c>
      <c r="AF69" s="35">
        <v>1.5</v>
      </c>
      <c r="AG69" s="36">
        <v>1</v>
      </c>
      <c r="AH69" s="36">
        <f t="shared" si="66"/>
        <v>15.002724121622862</v>
      </c>
      <c r="AI69" s="36">
        <f t="shared" si="64"/>
        <v>1.5002724121622861</v>
      </c>
      <c r="AJ69" s="18"/>
      <c r="AK69" s="18"/>
      <c r="AL69" s="18">
        <v>510</v>
      </c>
      <c r="AM69" s="18">
        <v>789.971</v>
      </c>
      <c r="AN69" s="18">
        <v>1552.29</v>
      </c>
      <c r="AO69" s="5">
        <v>1.5002724121622861</v>
      </c>
      <c r="AS69" s="4">
        <v>360</v>
      </c>
      <c r="AT69" s="5" t="s">
        <v>448</v>
      </c>
      <c r="AU69" s="7">
        <v>953.39580000000001</v>
      </c>
      <c r="AV69" s="7">
        <v>2.2784</v>
      </c>
      <c r="AW69" s="7">
        <v>0.78</v>
      </c>
      <c r="AX69" s="7">
        <v>5602.192</v>
      </c>
      <c r="AY69" s="7">
        <v>73.849999999999994</v>
      </c>
      <c r="BH69" s="7"/>
      <c r="BO69" t="s">
        <v>6</v>
      </c>
      <c r="BP69">
        <v>68.91</v>
      </c>
      <c r="BQ69">
        <v>60</v>
      </c>
      <c r="BV69" t="s">
        <v>6</v>
      </c>
      <c r="BW69">
        <v>63.73</v>
      </c>
      <c r="BX69">
        <v>60</v>
      </c>
      <c r="CC69" t="s">
        <v>263</v>
      </c>
      <c r="CD69">
        <v>65.83</v>
      </c>
      <c r="CE69">
        <v>60</v>
      </c>
      <c r="CJ69" s="5" t="s">
        <v>263</v>
      </c>
      <c r="CK69" s="5" t="s">
        <v>774</v>
      </c>
      <c r="CL69" s="5" t="s">
        <v>21</v>
      </c>
      <c r="FS69" t="s">
        <v>744</v>
      </c>
      <c r="FT69">
        <v>25.16</v>
      </c>
      <c r="GA69" t="s">
        <v>744</v>
      </c>
      <c r="GB69">
        <v>25.16</v>
      </c>
    </row>
    <row r="70" spans="1:185" x14ac:dyDescent="0.25">
      <c r="A70" s="16" t="s">
        <v>263</v>
      </c>
      <c r="B70" s="40">
        <v>65.83</v>
      </c>
      <c r="C70" s="17">
        <v>60</v>
      </c>
      <c r="D70" s="15"/>
      <c r="E70" s="15"/>
      <c r="F70" s="15"/>
      <c r="G70" s="15"/>
      <c r="I70" s="9"/>
      <c r="J70" s="9"/>
      <c r="K70" s="9"/>
      <c r="L70" s="9"/>
      <c r="M70" s="9"/>
      <c r="N70" s="9"/>
      <c r="O70" s="9"/>
      <c r="Q70" s="20"/>
      <c r="R70" s="20" t="s">
        <v>744</v>
      </c>
      <c r="S70" s="20">
        <v>73.236199999999997</v>
      </c>
      <c r="T70" s="20">
        <v>0.34</v>
      </c>
      <c r="U70" s="20">
        <v>0.217</v>
      </c>
      <c r="V70" s="20">
        <v>336.11200000000002</v>
      </c>
      <c r="W70" s="20">
        <v>14.61</v>
      </c>
      <c r="X70" s="20">
        <f t="shared" si="65"/>
        <v>92</v>
      </c>
      <c r="Y70" s="37">
        <f t="shared" si="67"/>
        <v>540</v>
      </c>
      <c r="Z70" s="32"/>
      <c r="AA70" s="33">
        <f t="shared" si="68"/>
        <v>825.23099999999999</v>
      </c>
      <c r="AB70" s="33">
        <f t="shared" si="69"/>
        <v>1544.7239999999999</v>
      </c>
      <c r="AC70" s="33">
        <v>28</v>
      </c>
      <c r="AD70" s="33">
        <v>26</v>
      </c>
      <c r="AE70" s="35">
        <v>1</v>
      </c>
      <c r="AF70" s="35">
        <v>1.5</v>
      </c>
      <c r="AG70" s="36">
        <v>1</v>
      </c>
      <c r="AH70" s="36">
        <f t="shared" si="66"/>
        <v>15.574680124221732</v>
      </c>
      <c r="AI70" s="36">
        <f t="shared" si="64"/>
        <v>1.5574680124221731</v>
      </c>
      <c r="AJ70" s="18"/>
      <c r="AK70" s="18"/>
      <c r="AL70" s="18">
        <v>540</v>
      </c>
      <c r="AM70" s="18">
        <v>825.23099999999999</v>
      </c>
      <c r="AN70" s="18">
        <v>1544.7239999999999</v>
      </c>
      <c r="AO70" s="5">
        <v>1.5574680124221731</v>
      </c>
      <c r="AS70" s="4">
        <v>390</v>
      </c>
      <c r="AT70" s="5" t="s">
        <v>442</v>
      </c>
      <c r="AU70" s="7">
        <v>986.4</v>
      </c>
      <c r="AV70" s="7">
        <v>5.1821999999999999</v>
      </c>
      <c r="AW70" s="7">
        <v>0.78</v>
      </c>
      <c r="AX70" s="7">
        <v>1328.5429999999999</v>
      </c>
      <c r="AY70" s="7">
        <v>17.760000000000002</v>
      </c>
      <c r="BH70" s="7"/>
      <c r="BP70" t="s">
        <v>372</v>
      </c>
      <c r="BW70" t="s">
        <v>372</v>
      </c>
      <c r="CD70" t="s">
        <v>372</v>
      </c>
      <c r="CK70" s="5" t="s">
        <v>372</v>
      </c>
      <c r="FT70" t="s">
        <v>372</v>
      </c>
      <c r="GB70" t="s">
        <v>372</v>
      </c>
    </row>
    <row r="71" spans="1:185" x14ac:dyDescent="0.25">
      <c r="A71" s="15"/>
      <c r="B71" s="40" t="s">
        <v>372</v>
      </c>
      <c r="C71" s="40"/>
      <c r="D71" s="15"/>
      <c r="E71" s="15"/>
      <c r="F71" s="15"/>
      <c r="G71" s="15"/>
      <c r="I71" s="9" t="s">
        <v>375</v>
      </c>
      <c r="J71" s="9"/>
      <c r="K71" s="9"/>
      <c r="L71" s="9"/>
      <c r="M71" s="9"/>
      <c r="N71" s="9"/>
      <c r="O71" s="9"/>
      <c r="Q71" s="19">
        <v>330</v>
      </c>
      <c r="R71" s="20" t="s">
        <v>746</v>
      </c>
      <c r="S71" s="20">
        <v>76.298199999999994</v>
      </c>
      <c r="T71" s="20">
        <v>1.7718</v>
      </c>
      <c r="U71" s="20">
        <v>0.193</v>
      </c>
      <c r="V71" s="20">
        <v>910.30399999999997</v>
      </c>
      <c r="W71" s="20">
        <v>42.06</v>
      </c>
      <c r="X71" s="20">
        <f t="shared" si="65"/>
        <v>95</v>
      </c>
      <c r="Y71" s="37">
        <f t="shared" si="67"/>
        <v>570</v>
      </c>
      <c r="Z71" s="32"/>
      <c r="AA71" s="33">
        <f t="shared" si="68"/>
        <v>779.04399999999998</v>
      </c>
      <c r="AB71" s="33">
        <f t="shared" si="69"/>
        <v>1522.5</v>
      </c>
      <c r="AC71" s="33">
        <v>28</v>
      </c>
      <c r="AD71" s="33">
        <v>26</v>
      </c>
      <c r="AE71" s="35">
        <v>1</v>
      </c>
      <c r="AF71" s="35">
        <v>1.5</v>
      </c>
      <c r="AG71" s="36">
        <v>1</v>
      </c>
      <c r="AH71" s="36">
        <f t="shared" si="66"/>
        <v>15.06611083550909</v>
      </c>
      <c r="AI71" s="36">
        <f t="shared" si="64"/>
        <v>1.506611083550909</v>
      </c>
      <c r="AJ71" s="18"/>
      <c r="AK71" s="18"/>
      <c r="AL71" s="18">
        <v>570</v>
      </c>
      <c r="AM71" s="18">
        <v>779.04399999999998</v>
      </c>
      <c r="AN71" s="18">
        <v>1522.5</v>
      </c>
      <c r="AO71" s="5">
        <v>1.506611083550909</v>
      </c>
      <c r="AS71" s="4">
        <v>390</v>
      </c>
      <c r="AT71" s="5" t="s">
        <v>427</v>
      </c>
      <c r="AU71" s="7">
        <v>987.7</v>
      </c>
      <c r="AV71" s="7">
        <v>0.6</v>
      </c>
      <c r="AW71" s="7">
        <v>0.78</v>
      </c>
      <c r="AX71" s="7">
        <v>10.618</v>
      </c>
      <c r="AY71" s="7">
        <v>0.14000000000000001</v>
      </c>
      <c r="BH71" s="7"/>
      <c r="BO71" t="s">
        <v>864</v>
      </c>
      <c r="BP71">
        <v>31.09</v>
      </c>
      <c r="BV71" t="s">
        <v>864</v>
      </c>
      <c r="BW71">
        <v>36.270000000000003</v>
      </c>
      <c r="CC71" t="s">
        <v>262</v>
      </c>
      <c r="CD71">
        <v>34.17</v>
      </c>
      <c r="CJ71" s="5" t="s">
        <v>262</v>
      </c>
      <c r="CK71" s="5" t="s">
        <v>775</v>
      </c>
      <c r="FS71" t="s">
        <v>746</v>
      </c>
      <c r="FT71">
        <v>2.59</v>
      </c>
      <c r="FU71">
        <v>80</v>
      </c>
      <c r="GA71" t="s">
        <v>746</v>
      </c>
      <c r="GB71">
        <v>2.59</v>
      </c>
      <c r="GC71">
        <v>80</v>
      </c>
    </row>
    <row r="72" spans="1:185" x14ac:dyDescent="0.25">
      <c r="A72" s="16" t="s">
        <v>262</v>
      </c>
      <c r="B72" s="40">
        <v>34.17</v>
      </c>
      <c r="C72" s="40"/>
      <c r="D72" s="15"/>
      <c r="E72" s="15"/>
      <c r="F72" s="15"/>
      <c r="G72" s="15"/>
      <c r="I72" s="9"/>
      <c r="J72" s="9"/>
      <c r="K72" s="9"/>
      <c r="L72" s="9"/>
      <c r="M72" s="9"/>
      <c r="N72" s="9"/>
      <c r="O72" s="9"/>
      <c r="Q72" s="20"/>
      <c r="R72" s="20" t="s">
        <v>745</v>
      </c>
      <c r="S72" s="20">
        <v>72.817400000000006</v>
      </c>
      <c r="T72" s="20">
        <v>0.39</v>
      </c>
      <c r="U72" s="20">
        <v>0.217</v>
      </c>
      <c r="V72" s="20">
        <v>1032.79</v>
      </c>
      <c r="W72" s="20">
        <v>42.44</v>
      </c>
      <c r="X72" s="20">
        <f t="shared" si="65"/>
        <v>98</v>
      </c>
      <c r="Y72" s="37">
        <f>INDEX(Q:Q,X72,1)</f>
        <v>600</v>
      </c>
      <c r="Z72" s="32"/>
      <c r="AA72" s="33">
        <f t="shared" si="68"/>
        <v>782.46799999999996</v>
      </c>
      <c r="AB72" s="33">
        <f t="shared" si="69"/>
        <v>1562.2739999999999</v>
      </c>
      <c r="AC72" s="33">
        <v>28</v>
      </c>
      <c r="AD72" s="33">
        <v>26</v>
      </c>
      <c r="AE72" s="35">
        <v>1</v>
      </c>
      <c r="AF72" s="35">
        <v>1.5</v>
      </c>
      <c r="AG72" s="36">
        <v>1</v>
      </c>
      <c r="AH72" s="36">
        <f t="shared" ref="AH72:AH75" si="70">AC72*AG72*LN((AF72*AD72*AA72)/(AE72*AC72*AB72)+1)</f>
        <v>14.818284963299236</v>
      </c>
      <c r="AI72" s="36">
        <f t="shared" si="64"/>
        <v>1.4818284963299235</v>
      </c>
      <c r="AJ72" s="18"/>
      <c r="AK72" s="18"/>
      <c r="AL72" s="18">
        <v>600</v>
      </c>
      <c r="AM72" s="18">
        <v>782.46799999999996</v>
      </c>
      <c r="AN72" s="18">
        <v>1562.2739999999999</v>
      </c>
      <c r="AO72" s="5">
        <v>1.4818284963299235</v>
      </c>
      <c r="AS72" s="4">
        <v>390</v>
      </c>
      <c r="AT72" s="5" t="s">
        <v>429</v>
      </c>
      <c r="AU72" s="7">
        <v>988.5</v>
      </c>
      <c r="AV72" s="7">
        <v>0.72</v>
      </c>
      <c r="AW72" s="7">
        <v>0.78</v>
      </c>
      <c r="AX72" s="7">
        <v>0</v>
      </c>
      <c r="AY72" s="7">
        <v>0</v>
      </c>
      <c r="BH72" s="7"/>
      <c r="BP72" t="s">
        <v>372</v>
      </c>
      <c r="BW72" t="s">
        <v>372</v>
      </c>
      <c r="CD72" t="s">
        <v>372</v>
      </c>
      <c r="CK72" s="5" t="s">
        <v>372</v>
      </c>
      <c r="FT72" t="s">
        <v>372</v>
      </c>
      <c r="GB72" t="s">
        <v>372</v>
      </c>
    </row>
    <row r="73" spans="1:185" x14ac:dyDescent="0.25">
      <c r="A73" s="15"/>
      <c r="B73" s="40" t="s">
        <v>372</v>
      </c>
      <c r="C73" s="40"/>
      <c r="D73" s="15"/>
      <c r="E73" s="15"/>
      <c r="F73" s="15"/>
      <c r="G73" s="15"/>
      <c r="I73" s="9">
        <v>30</v>
      </c>
      <c r="J73" s="9" t="s">
        <v>263</v>
      </c>
      <c r="K73" s="9" t="s">
        <v>262</v>
      </c>
      <c r="L73" s="9"/>
      <c r="M73" s="9"/>
      <c r="N73" s="9"/>
      <c r="O73" s="9"/>
      <c r="Q73" s="20"/>
      <c r="R73" s="20" t="s">
        <v>744</v>
      </c>
      <c r="S73" s="20">
        <v>73.223799999999997</v>
      </c>
      <c r="T73" s="20">
        <v>0.34</v>
      </c>
      <c r="U73" s="20">
        <v>0.217</v>
      </c>
      <c r="V73" s="20">
        <v>377.25799999999998</v>
      </c>
      <c r="W73" s="20">
        <v>15.5</v>
      </c>
      <c r="X73" s="20">
        <f t="shared" si="65"/>
        <v>101</v>
      </c>
      <c r="Y73" s="37">
        <f t="shared" si="67"/>
        <v>630</v>
      </c>
      <c r="Z73" s="32"/>
      <c r="AA73" s="33">
        <f t="shared" si="68"/>
        <v>761.75199999999995</v>
      </c>
      <c r="AB73" s="33">
        <f t="shared" si="69"/>
        <v>1608.87</v>
      </c>
      <c r="AC73" s="33">
        <v>28</v>
      </c>
      <c r="AD73" s="33">
        <v>26</v>
      </c>
      <c r="AE73" s="35">
        <v>1</v>
      </c>
      <c r="AF73" s="35">
        <v>1.5</v>
      </c>
      <c r="AG73" s="36">
        <v>1</v>
      </c>
      <c r="AH73" s="36">
        <f t="shared" si="70"/>
        <v>14.182058812438015</v>
      </c>
      <c r="AI73" s="36">
        <f t="shared" si="64"/>
        <v>1.4182058812438014</v>
      </c>
      <c r="AJ73" s="18"/>
      <c r="AK73" s="18"/>
      <c r="AL73" s="18">
        <v>630</v>
      </c>
      <c r="AM73" s="18">
        <v>761.75199999999995</v>
      </c>
      <c r="AN73" s="18">
        <v>1608.87</v>
      </c>
      <c r="AO73" s="5">
        <v>1.4182058812438014</v>
      </c>
      <c r="AS73" s="4">
        <v>390</v>
      </c>
      <c r="AT73" s="5" t="s">
        <v>443</v>
      </c>
      <c r="AU73" s="7">
        <v>992.04399999999998</v>
      </c>
      <c r="AV73" s="7">
        <v>4.2253999999999996</v>
      </c>
      <c r="AW73" s="7">
        <v>0.78</v>
      </c>
      <c r="AX73" s="7">
        <v>385.04599999999999</v>
      </c>
      <c r="AY73" s="7">
        <v>5.15</v>
      </c>
      <c r="BH73" s="7"/>
      <c r="BO73" t="s">
        <v>6</v>
      </c>
      <c r="BP73">
        <v>68.53</v>
      </c>
      <c r="BQ73">
        <v>90</v>
      </c>
      <c r="BV73" t="s">
        <v>6</v>
      </c>
      <c r="BW73">
        <v>63.32</v>
      </c>
      <c r="BX73">
        <v>90</v>
      </c>
      <c r="CC73" t="s">
        <v>263</v>
      </c>
      <c r="CD73">
        <v>65.13</v>
      </c>
      <c r="CE73">
        <v>90</v>
      </c>
      <c r="CJ73" s="5" t="s">
        <v>263</v>
      </c>
      <c r="CK73" s="5" t="s">
        <v>776</v>
      </c>
      <c r="CL73" s="5" t="s">
        <v>23</v>
      </c>
      <c r="FS73" t="s">
        <v>745</v>
      </c>
      <c r="FT73">
        <v>72.81</v>
      </c>
      <c r="GA73" t="s">
        <v>745</v>
      </c>
      <c r="GB73">
        <v>72.81</v>
      </c>
    </row>
    <row r="74" spans="1:185" x14ac:dyDescent="0.25">
      <c r="A74" s="16" t="s">
        <v>263</v>
      </c>
      <c r="B74" s="40">
        <v>65.14</v>
      </c>
      <c r="C74" s="17">
        <v>90</v>
      </c>
      <c r="D74" s="15"/>
      <c r="E74" s="15"/>
      <c r="F74" s="15"/>
      <c r="G74" s="15"/>
      <c r="I74" s="9" t="s">
        <v>370</v>
      </c>
      <c r="J74" s="9" t="s">
        <v>269</v>
      </c>
      <c r="K74" s="9" t="s">
        <v>268</v>
      </c>
      <c r="L74" s="9"/>
      <c r="M74" s="9"/>
      <c r="N74" s="9"/>
      <c r="O74" s="9"/>
      <c r="Q74" s="19">
        <v>360</v>
      </c>
      <c r="R74" s="20" t="s">
        <v>746</v>
      </c>
      <c r="S74" s="20">
        <v>76.304299999999998</v>
      </c>
      <c r="T74" s="20">
        <v>1.7565</v>
      </c>
      <c r="U74" s="20">
        <v>0.193</v>
      </c>
      <c r="V74" s="20">
        <v>861.27</v>
      </c>
      <c r="W74" s="20">
        <v>39.68</v>
      </c>
      <c r="X74" s="20">
        <f t="shared" si="65"/>
        <v>104</v>
      </c>
      <c r="Y74" s="37">
        <f t="shared" si="67"/>
        <v>660</v>
      </c>
      <c r="Z74" s="32"/>
      <c r="AA74" s="33">
        <f t="shared" si="68"/>
        <v>783.63099999999997</v>
      </c>
      <c r="AB74" s="33">
        <f t="shared" si="69"/>
        <v>1616.26</v>
      </c>
      <c r="AC74" s="33">
        <v>28</v>
      </c>
      <c r="AD74" s="33">
        <v>26</v>
      </c>
      <c r="AE74" s="35">
        <v>1</v>
      </c>
      <c r="AF74" s="35">
        <v>1.5</v>
      </c>
      <c r="AG74" s="36">
        <v>1</v>
      </c>
      <c r="AH74" s="36">
        <f t="shared" si="70"/>
        <v>14.448048424169095</v>
      </c>
      <c r="AI74" s="36">
        <f t="shared" si="64"/>
        <v>1.4448048424169095</v>
      </c>
      <c r="AJ74" s="18"/>
      <c r="AK74" s="18"/>
      <c r="AL74" s="18">
        <v>660</v>
      </c>
      <c r="AM74" s="18">
        <v>783.63099999999997</v>
      </c>
      <c r="AN74" s="18">
        <v>1616.26</v>
      </c>
      <c r="AO74" s="5">
        <v>1.4448048424169095</v>
      </c>
      <c r="AS74" s="4">
        <v>390</v>
      </c>
      <c r="AT74" s="5" t="s">
        <v>448</v>
      </c>
      <c r="AU74" s="7">
        <v>953.42930000000001</v>
      </c>
      <c r="AV74" s="7">
        <v>2.4</v>
      </c>
      <c r="AW74" s="7">
        <v>0.78</v>
      </c>
      <c r="AX74" s="7">
        <v>5756.3140000000003</v>
      </c>
      <c r="AY74" s="7">
        <v>76.95</v>
      </c>
      <c r="BH74" s="7"/>
      <c r="BP74" t="s">
        <v>372</v>
      </c>
      <c r="BW74" t="s">
        <v>372</v>
      </c>
      <c r="CD74" t="s">
        <v>372</v>
      </c>
      <c r="CK74" s="5" t="s">
        <v>372</v>
      </c>
      <c r="FT74" t="s">
        <v>372</v>
      </c>
      <c r="GB74" t="s">
        <v>372</v>
      </c>
    </row>
    <row r="75" spans="1:185" x14ac:dyDescent="0.25">
      <c r="A75" s="15"/>
      <c r="B75" s="40" t="s">
        <v>372</v>
      </c>
      <c r="C75" s="40"/>
      <c r="D75" s="15"/>
      <c r="E75" s="15"/>
      <c r="F75" s="15"/>
      <c r="G75" s="15"/>
      <c r="I75" s="9" t="s">
        <v>371</v>
      </c>
      <c r="J75" s="9" t="s">
        <v>372</v>
      </c>
      <c r="K75" s="9" t="s">
        <v>372</v>
      </c>
      <c r="L75" s="9"/>
      <c r="M75" s="9"/>
      <c r="N75" s="9"/>
      <c r="O75" s="9"/>
      <c r="Q75" s="20"/>
      <c r="R75" s="20" t="s">
        <v>745</v>
      </c>
      <c r="S75" s="20">
        <v>72.825400000000002</v>
      </c>
      <c r="T75" s="20">
        <v>0.39839999999999998</v>
      </c>
      <c r="U75" s="20">
        <v>0.217</v>
      </c>
      <c r="V75" s="20">
        <v>1103.278</v>
      </c>
      <c r="W75" s="20">
        <v>45.2</v>
      </c>
      <c r="X75" s="20">
        <f t="shared" si="65"/>
        <v>107</v>
      </c>
      <c r="Y75" s="37">
        <f t="shared" si="67"/>
        <v>690</v>
      </c>
      <c r="Z75" s="32"/>
      <c r="AA75" s="33">
        <f t="shared" si="68"/>
        <v>792.42100000000005</v>
      </c>
      <c r="AB75" s="33">
        <f t="shared" si="69"/>
        <v>1694.8870000000002</v>
      </c>
      <c r="AC75" s="33">
        <v>28</v>
      </c>
      <c r="AD75" s="33">
        <v>26</v>
      </c>
      <c r="AE75" s="35">
        <v>1</v>
      </c>
      <c r="AF75" s="35">
        <v>1.5</v>
      </c>
      <c r="AG75" s="36">
        <v>1</v>
      </c>
      <c r="AH75" s="36">
        <f t="shared" si="70"/>
        <v>14.042252746308037</v>
      </c>
      <c r="AI75" s="36">
        <f t="shared" si="64"/>
        <v>1.4042252746308037</v>
      </c>
      <c r="AJ75" s="18"/>
      <c r="AK75" s="18"/>
      <c r="AL75" s="18">
        <v>690</v>
      </c>
      <c r="AM75" s="18">
        <v>792.42100000000005</v>
      </c>
      <c r="AN75" s="18">
        <v>1694.8870000000002</v>
      </c>
      <c r="AO75" s="5">
        <v>1.4042252746308037</v>
      </c>
      <c r="AS75" s="4">
        <v>420</v>
      </c>
      <c r="AT75" s="5" t="s">
        <v>442</v>
      </c>
      <c r="AU75" s="7">
        <v>986.4</v>
      </c>
      <c r="AV75" s="7">
        <v>5.4217000000000004</v>
      </c>
      <c r="AW75" s="7">
        <v>0.78</v>
      </c>
      <c r="AX75" s="7">
        <v>1317.336</v>
      </c>
      <c r="AY75" s="7">
        <v>17.399999999999999</v>
      </c>
      <c r="BH75" s="7"/>
      <c r="BO75" t="s">
        <v>864</v>
      </c>
      <c r="BP75">
        <v>31.47</v>
      </c>
      <c r="BV75" t="s">
        <v>864</v>
      </c>
      <c r="BW75">
        <v>36.68</v>
      </c>
      <c r="CC75" t="s">
        <v>262</v>
      </c>
      <c r="CD75">
        <v>34.869999999999997</v>
      </c>
      <c r="CJ75" s="5" t="s">
        <v>262</v>
      </c>
      <c r="CK75" s="5" t="s">
        <v>777</v>
      </c>
      <c r="FS75" t="s">
        <v>744</v>
      </c>
      <c r="FT75">
        <v>24.61</v>
      </c>
      <c r="GA75" t="s">
        <v>744</v>
      </c>
      <c r="GB75">
        <v>24.61</v>
      </c>
    </row>
    <row r="76" spans="1:185" x14ac:dyDescent="0.25">
      <c r="A76" s="16" t="s">
        <v>262</v>
      </c>
      <c r="B76" s="40">
        <v>34.86</v>
      </c>
      <c r="C76" s="40"/>
      <c r="D76" s="15"/>
      <c r="E76" s="15"/>
      <c r="F76" s="15"/>
      <c r="G76" s="15"/>
      <c r="I76" s="9"/>
      <c r="J76" s="9"/>
      <c r="K76" s="9"/>
      <c r="L76" s="9"/>
      <c r="M76" s="9"/>
      <c r="N76" s="9"/>
      <c r="O76" s="9"/>
      <c r="Q76" s="20"/>
      <c r="R76" s="20" t="s">
        <v>744</v>
      </c>
      <c r="S76" s="20">
        <v>73.237200000000001</v>
      </c>
      <c r="T76" s="20">
        <v>0.34</v>
      </c>
      <c r="U76" s="20">
        <v>0.217</v>
      </c>
      <c r="V76" s="20">
        <v>369.09199999999998</v>
      </c>
      <c r="W76" s="20">
        <v>15.12</v>
      </c>
      <c r="X76" s="20"/>
      <c r="Y76" s="20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S76" s="4">
        <v>420</v>
      </c>
      <c r="AT76" s="5" t="s">
        <v>427</v>
      </c>
      <c r="AU76" s="7">
        <v>987.7</v>
      </c>
      <c r="AV76" s="7">
        <v>0.6</v>
      </c>
      <c r="AW76" s="7">
        <v>0.78</v>
      </c>
      <c r="AX76" s="7">
        <v>0</v>
      </c>
      <c r="AY76" s="7">
        <v>0</v>
      </c>
      <c r="BH76" s="7"/>
      <c r="BP76" t="s">
        <v>372</v>
      </c>
      <c r="BW76" t="s">
        <v>372</v>
      </c>
      <c r="CD76" t="s">
        <v>372</v>
      </c>
      <c r="CK76" s="5" t="s">
        <v>372</v>
      </c>
      <c r="FT76" t="s">
        <v>372</v>
      </c>
      <c r="GB76" t="s">
        <v>372</v>
      </c>
    </row>
    <row r="77" spans="1:185" x14ac:dyDescent="0.25">
      <c r="A77" s="15"/>
      <c r="B77" s="40" t="s">
        <v>372</v>
      </c>
      <c r="C77" s="40"/>
      <c r="D77" s="15"/>
      <c r="E77" s="15"/>
      <c r="F77" s="15"/>
      <c r="G77" s="15"/>
      <c r="I77" s="9" t="s">
        <v>376</v>
      </c>
      <c r="J77" s="9"/>
      <c r="K77" s="9"/>
      <c r="L77" s="9"/>
      <c r="M77" s="9"/>
      <c r="N77" s="9"/>
      <c r="O77" s="9"/>
      <c r="Q77" s="19">
        <v>390</v>
      </c>
      <c r="R77" s="20" t="s">
        <v>746</v>
      </c>
      <c r="S77" s="20">
        <v>76.331100000000006</v>
      </c>
      <c r="T77" s="20">
        <v>1.8323</v>
      </c>
      <c r="U77" s="20">
        <v>0.193</v>
      </c>
      <c r="V77" s="20">
        <v>833.75900000000001</v>
      </c>
      <c r="W77" s="20">
        <v>38.049999999999997</v>
      </c>
      <c r="X77" s="20"/>
      <c r="Y77" s="20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S77" s="4">
        <v>420</v>
      </c>
      <c r="AT77" s="5" t="s">
        <v>429</v>
      </c>
      <c r="AU77" s="7">
        <v>988.5</v>
      </c>
      <c r="AV77" s="7">
        <v>0.72</v>
      </c>
      <c r="AW77" s="7">
        <v>0.78</v>
      </c>
      <c r="AX77" s="7">
        <v>0</v>
      </c>
      <c r="AY77" s="7">
        <v>0</v>
      </c>
      <c r="BH77" s="7"/>
      <c r="BO77" t="s">
        <v>6</v>
      </c>
      <c r="BP77">
        <v>71.91</v>
      </c>
      <c r="BQ77">
        <v>120</v>
      </c>
      <c r="BV77" t="s">
        <v>6</v>
      </c>
      <c r="BW77">
        <v>67</v>
      </c>
      <c r="BX77">
        <v>120</v>
      </c>
      <c r="CC77" t="s">
        <v>263</v>
      </c>
      <c r="CD77">
        <v>60.79</v>
      </c>
      <c r="CE77">
        <v>120</v>
      </c>
      <c r="CJ77" s="5" t="s">
        <v>263</v>
      </c>
      <c r="CK77" s="5" t="s">
        <v>747</v>
      </c>
      <c r="CL77" s="5" t="s">
        <v>25</v>
      </c>
      <c r="FS77" t="s">
        <v>746</v>
      </c>
      <c r="FT77">
        <v>0.96</v>
      </c>
      <c r="FU77">
        <v>100</v>
      </c>
      <c r="GA77" t="s">
        <v>746</v>
      </c>
      <c r="GB77">
        <v>0.96</v>
      </c>
      <c r="GC77">
        <v>100</v>
      </c>
    </row>
    <row r="78" spans="1:185" x14ac:dyDescent="0.25">
      <c r="A78" s="16" t="s">
        <v>263</v>
      </c>
      <c r="B78" s="40">
        <v>60.79</v>
      </c>
      <c r="C78" s="17">
        <v>120</v>
      </c>
      <c r="D78" s="15"/>
      <c r="E78" s="15"/>
      <c r="F78" s="15"/>
      <c r="G78" s="15"/>
      <c r="I78" s="9"/>
      <c r="J78" s="9"/>
      <c r="K78" s="9"/>
      <c r="L78" s="9"/>
      <c r="M78" s="9"/>
      <c r="N78" s="9"/>
      <c r="O78" s="9"/>
      <c r="Q78" s="20"/>
      <c r="R78" s="20" t="s">
        <v>745</v>
      </c>
      <c r="S78" s="20">
        <v>72.824700000000007</v>
      </c>
      <c r="T78" s="20">
        <v>0.40550000000000003</v>
      </c>
      <c r="U78" s="20">
        <v>0.217</v>
      </c>
      <c r="V78" s="20">
        <v>1114.8219999999999</v>
      </c>
      <c r="W78" s="20">
        <v>45.25</v>
      </c>
      <c r="X78" s="20"/>
      <c r="Y78" s="20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S78" s="4">
        <v>420</v>
      </c>
      <c r="AT78" s="5" t="s">
        <v>443</v>
      </c>
      <c r="AU78" s="7">
        <v>992.24400000000003</v>
      </c>
      <c r="AV78" s="7">
        <v>4.6041999999999996</v>
      </c>
      <c r="AW78" s="7">
        <v>0.78</v>
      </c>
      <c r="AX78" s="7">
        <v>432.92099999999999</v>
      </c>
      <c r="AY78" s="7">
        <v>5.72</v>
      </c>
      <c r="BH78" s="7"/>
      <c r="BP78" t="s">
        <v>372</v>
      </c>
      <c r="BW78" t="s">
        <v>372</v>
      </c>
      <c r="CD78" t="s">
        <v>372</v>
      </c>
      <c r="CK78" s="5" t="s">
        <v>372</v>
      </c>
      <c r="FT78" t="s">
        <v>372</v>
      </c>
      <c r="GB78" t="s">
        <v>372</v>
      </c>
    </row>
    <row r="79" spans="1:185" x14ac:dyDescent="0.25">
      <c r="A79" s="15"/>
      <c r="B79" s="40" t="s">
        <v>372</v>
      </c>
      <c r="C79" s="40"/>
      <c r="D79" s="15"/>
      <c r="E79" s="15"/>
      <c r="F79" s="15"/>
      <c r="G79" s="15"/>
      <c r="I79" s="9">
        <v>30</v>
      </c>
      <c r="J79" s="9" t="s">
        <v>263</v>
      </c>
      <c r="K79" s="9" t="s">
        <v>262</v>
      </c>
      <c r="L79" s="9"/>
      <c r="M79" s="9"/>
      <c r="N79" s="9"/>
      <c r="O79" s="9"/>
      <c r="Q79" s="20"/>
      <c r="R79" s="20" t="s">
        <v>744</v>
      </c>
      <c r="S79" s="20">
        <v>73.227999999999994</v>
      </c>
      <c r="T79" s="20">
        <v>0.34</v>
      </c>
      <c r="U79" s="20">
        <v>0.217</v>
      </c>
      <c r="V79" s="20">
        <v>411.358</v>
      </c>
      <c r="W79" s="20">
        <v>16.7</v>
      </c>
      <c r="X79" s="20"/>
      <c r="Y79" s="20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8"/>
      <c r="AL79" s="18"/>
      <c r="AM79" s="18"/>
      <c r="AN79" s="18"/>
      <c r="AS79" s="4">
        <v>420</v>
      </c>
      <c r="AT79" s="5" t="s">
        <v>448</v>
      </c>
      <c r="AU79" s="7">
        <v>953.34410000000003</v>
      </c>
      <c r="AV79" s="7">
        <v>2.4230999999999998</v>
      </c>
      <c r="AW79" s="7">
        <v>0.78</v>
      </c>
      <c r="AX79" s="7">
        <v>5819.2439999999997</v>
      </c>
      <c r="AY79" s="7">
        <v>76.88</v>
      </c>
      <c r="BH79" s="7"/>
      <c r="BO79" t="s">
        <v>864</v>
      </c>
      <c r="BP79">
        <v>28.09</v>
      </c>
      <c r="BV79" t="s">
        <v>864</v>
      </c>
      <c r="BW79">
        <v>33</v>
      </c>
      <c r="CC79" t="s">
        <v>262</v>
      </c>
      <c r="CD79">
        <v>39.21</v>
      </c>
      <c r="CJ79" s="5" t="s">
        <v>262</v>
      </c>
      <c r="CK79" s="5" t="s">
        <v>778</v>
      </c>
      <c r="FS79" t="s">
        <v>745</v>
      </c>
      <c r="FT79">
        <v>73.650000000000006</v>
      </c>
      <c r="GA79" t="s">
        <v>745</v>
      </c>
      <c r="GB79">
        <v>73.650000000000006</v>
      </c>
    </row>
    <row r="80" spans="1:185" x14ac:dyDescent="0.25">
      <c r="A80" s="16" t="s">
        <v>262</v>
      </c>
      <c r="B80" s="40">
        <v>39.21</v>
      </c>
      <c r="C80" s="40"/>
      <c r="D80" s="15"/>
      <c r="E80" s="15"/>
      <c r="F80" s="15"/>
      <c r="G80" s="15"/>
      <c r="I80" s="9" t="s">
        <v>365</v>
      </c>
      <c r="J80" s="10">
        <v>463548</v>
      </c>
      <c r="K80" s="10">
        <v>162134</v>
      </c>
      <c r="L80" s="9"/>
      <c r="M80" s="9"/>
      <c r="N80" s="9"/>
      <c r="O80" s="9"/>
      <c r="Q80" s="19">
        <v>420</v>
      </c>
      <c r="R80" s="20" t="s">
        <v>746</v>
      </c>
      <c r="S80" s="20">
        <v>76.382900000000006</v>
      </c>
      <c r="T80" s="20">
        <v>1.8106</v>
      </c>
      <c r="U80" s="20">
        <v>0.193</v>
      </c>
      <c r="V80" s="20">
        <v>861.57899999999995</v>
      </c>
      <c r="W80" s="20">
        <v>38.61</v>
      </c>
      <c r="X80" s="20"/>
      <c r="Y80" s="20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  <c r="AM80" s="18"/>
      <c r="AN80" s="18"/>
      <c r="AS80" s="4">
        <v>450</v>
      </c>
      <c r="AT80" s="5" t="s">
        <v>442</v>
      </c>
      <c r="AU80" s="7">
        <v>986.4</v>
      </c>
      <c r="AV80" s="7">
        <v>6.0191999999999997</v>
      </c>
      <c r="AW80" s="7">
        <v>0.78</v>
      </c>
      <c r="AX80" s="7">
        <v>1374.17</v>
      </c>
      <c r="AY80" s="7">
        <v>19.18</v>
      </c>
      <c r="BH80" s="7"/>
      <c r="BP80" t="s">
        <v>372</v>
      </c>
      <c r="BW80" t="s">
        <v>372</v>
      </c>
      <c r="CD80" t="s">
        <v>372</v>
      </c>
      <c r="CK80" s="5" t="s">
        <v>372</v>
      </c>
      <c r="FT80" t="s">
        <v>372</v>
      </c>
      <c r="GB80" t="s">
        <v>372</v>
      </c>
    </row>
    <row r="81" spans="1:185" x14ac:dyDescent="0.25">
      <c r="A81" s="15"/>
      <c r="B81" s="40" t="s">
        <v>372</v>
      </c>
      <c r="C81" s="40"/>
      <c r="D81" s="15"/>
      <c r="E81" s="15"/>
      <c r="F81" s="15"/>
      <c r="G81" s="15"/>
      <c r="I81" s="9" t="s">
        <v>371</v>
      </c>
      <c r="J81" s="9" t="s">
        <v>372</v>
      </c>
      <c r="K81" s="9" t="s">
        <v>372</v>
      </c>
      <c r="L81" s="9"/>
      <c r="M81" s="9"/>
      <c r="N81" s="9"/>
      <c r="O81" s="9"/>
      <c r="Q81" s="20"/>
      <c r="R81" s="20" t="s">
        <v>745</v>
      </c>
      <c r="S81" s="20">
        <v>72.847300000000004</v>
      </c>
      <c r="T81" s="20">
        <v>0.42470000000000002</v>
      </c>
      <c r="U81" s="20">
        <v>0.217</v>
      </c>
      <c r="V81" s="20">
        <v>1184.748</v>
      </c>
      <c r="W81" s="20">
        <v>47.22</v>
      </c>
      <c r="X81" s="20"/>
      <c r="Y81" s="20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S81" s="4">
        <v>450</v>
      </c>
      <c r="AT81" s="5" t="s">
        <v>427</v>
      </c>
      <c r="AU81" s="7">
        <v>987.9</v>
      </c>
      <c r="AV81" s="7">
        <v>0.60440000000000005</v>
      </c>
      <c r="AW81" s="7">
        <v>0.78</v>
      </c>
      <c r="AX81" s="7">
        <v>0</v>
      </c>
      <c r="AY81" s="7">
        <v>0</v>
      </c>
      <c r="BH81" s="7"/>
      <c r="BO81" t="s">
        <v>6</v>
      </c>
      <c r="BP81">
        <v>69.84</v>
      </c>
      <c r="BQ81">
        <v>150</v>
      </c>
      <c r="BV81" t="s">
        <v>6</v>
      </c>
      <c r="BW81">
        <v>64.73</v>
      </c>
      <c r="BX81">
        <v>150</v>
      </c>
      <c r="CC81" t="s">
        <v>263</v>
      </c>
      <c r="CD81">
        <v>64.7</v>
      </c>
      <c r="CE81">
        <v>150</v>
      </c>
      <c r="CJ81" s="5" t="s">
        <v>263</v>
      </c>
      <c r="CK81" s="5" t="s">
        <v>779</v>
      </c>
      <c r="CL81" s="5" t="s">
        <v>27</v>
      </c>
      <c r="FS81" t="s">
        <v>744</v>
      </c>
      <c r="FT81">
        <v>25.39</v>
      </c>
      <c r="GA81" t="s">
        <v>744</v>
      </c>
      <c r="GB81">
        <v>25.39</v>
      </c>
    </row>
    <row r="82" spans="1:185" x14ac:dyDescent="0.25">
      <c r="A82" s="16" t="s">
        <v>263</v>
      </c>
      <c r="B82" s="40">
        <v>64.7</v>
      </c>
      <c r="C82" s="17">
        <v>150</v>
      </c>
      <c r="D82" s="15"/>
      <c r="E82" s="15"/>
      <c r="F82" s="15"/>
      <c r="G82" s="15"/>
      <c r="I82" s="9"/>
      <c r="J82" s="9"/>
      <c r="K82" s="9"/>
      <c r="L82" s="9"/>
      <c r="M82" s="9"/>
      <c r="N82" s="9"/>
      <c r="O82" s="9"/>
      <c r="Q82" s="20"/>
      <c r="R82" s="20" t="s">
        <v>744</v>
      </c>
      <c r="S82" s="20">
        <v>73.234099999999998</v>
      </c>
      <c r="T82" s="20">
        <v>0.34</v>
      </c>
      <c r="U82" s="20">
        <v>0.217</v>
      </c>
      <c r="V82" s="20">
        <v>355.37</v>
      </c>
      <c r="W82" s="20">
        <v>14.16</v>
      </c>
      <c r="X82" s="20"/>
      <c r="Y82" s="20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S82" s="4">
        <v>450</v>
      </c>
      <c r="AT82" s="5" t="s">
        <v>429</v>
      </c>
      <c r="AU82" s="7">
        <v>988.3</v>
      </c>
      <c r="AV82" s="7">
        <v>0.72</v>
      </c>
      <c r="AW82" s="7">
        <v>0.78</v>
      </c>
      <c r="AX82" s="7">
        <v>1E-3</v>
      </c>
      <c r="AY82" s="7">
        <v>0</v>
      </c>
      <c r="BH82" s="7"/>
      <c r="BP82" t="s">
        <v>372</v>
      </c>
      <c r="BW82" t="s">
        <v>372</v>
      </c>
      <c r="CD82" t="s">
        <v>372</v>
      </c>
      <c r="CK82" s="5" t="s">
        <v>372</v>
      </c>
      <c r="FT82" t="s">
        <v>372</v>
      </c>
      <c r="GB82" t="s">
        <v>372</v>
      </c>
    </row>
    <row r="83" spans="1:185" x14ac:dyDescent="0.25">
      <c r="A83" s="15"/>
      <c r="B83" s="40" t="s">
        <v>372</v>
      </c>
      <c r="C83" s="40"/>
      <c r="D83" s="15"/>
      <c r="E83" s="15"/>
      <c r="F83" s="15"/>
      <c r="G83" s="15"/>
      <c r="I83" s="9"/>
      <c r="J83" s="9"/>
      <c r="K83" s="9"/>
      <c r="L83" s="9"/>
      <c r="M83" s="9"/>
      <c r="N83" s="9"/>
      <c r="O83" s="9"/>
      <c r="Q83" s="19">
        <v>450</v>
      </c>
      <c r="R83" s="20" t="s">
        <v>746</v>
      </c>
      <c r="S83" s="20">
        <v>76.361800000000002</v>
      </c>
      <c r="T83" s="20">
        <v>1.8166</v>
      </c>
      <c r="U83" s="20">
        <v>0.193</v>
      </c>
      <c r="V83" s="20">
        <v>812.06399999999996</v>
      </c>
      <c r="W83" s="20">
        <v>38.090000000000003</v>
      </c>
      <c r="X83" s="20"/>
      <c r="Y83" s="20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S83" s="4">
        <v>450</v>
      </c>
      <c r="AT83" s="5" t="s">
        <v>443</v>
      </c>
      <c r="AU83" s="7">
        <v>992.04399999999998</v>
      </c>
      <c r="AV83" s="7">
        <v>2.8037999999999998</v>
      </c>
      <c r="AW83" s="7">
        <v>0.78</v>
      </c>
      <c r="AX83" s="7">
        <v>262.84399999999999</v>
      </c>
      <c r="AY83" s="7">
        <v>3.67</v>
      </c>
      <c r="BH83" s="7"/>
      <c r="BO83" t="s">
        <v>864</v>
      </c>
      <c r="BP83">
        <v>30.16</v>
      </c>
      <c r="BV83" t="s">
        <v>864</v>
      </c>
      <c r="BW83">
        <v>35.270000000000003</v>
      </c>
      <c r="CC83" t="s">
        <v>262</v>
      </c>
      <c r="CD83">
        <v>35.299999999999997</v>
      </c>
      <c r="CJ83" s="5" t="s">
        <v>262</v>
      </c>
      <c r="CK83" s="5" t="s">
        <v>780</v>
      </c>
      <c r="FS83" t="s">
        <v>746</v>
      </c>
      <c r="FT83">
        <v>0</v>
      </c>
      <c r="FU83">
        <v>120</v>
      </c>
      <c r="GA83" t="s">
        <v>746</v>
      </c>
      <c r="GB83">
        <v>0</v>
      </c>
      <c r="GC83">
        <v>120</v>
      </c>
    </row>
    <row r="84" spans="1:185" x14ac:dyDescent="0.25">
      <c r="A84" s="16" t="s">
        <v>262</v>
      </c>
      <c r="B84" s="40">
        <v>35.299999999999997</v>
      </c>
      <c r="C84" s="40"/>
      <c r="D84" s="15"/>
      <c r="E84" s="15"/>
      <c r="F84" s="15"/>
      <c r="G84" s="15"/>
      <c r="I84" s="9" t="s">
        <v>7</v>
      </c>
      <c r="J84" s="9"/>
      <c r="K84" s="9"/>
      <c r="L84" s="9"/>
      <c r="M84" s="9"/>
      <c r="N84" s="9"/>
      <c r="O84" s="9"/>
      <c r="Q84" s="20"/>
      <c r="R84" s="20" t="s">
        <v>745</v>
      </c>
      <c r="S84" s="20">
        <v>72.829800000000006</v>
      </c>
      <c r="T84" s="20">
        <v>0.39140000000000003</v>
      </c>
      <c r="U84" s="20">
        <v>0.217</v>
      </c>
      <c r="V84" s="20">
        <v>1078.9000000000001</v>
      </c>
      <c r="W84" s="20">
        <v>45.01</v>
      </c>
      <c r="X84" s="20"/>
      <c r="Y84" s="20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8"/>
      <c r="AS84" s="4">
        <v>450</v>
      </c>
      <c r="AT84" s="5" t="s">
        <v>448</v>
      </c>
      <c r="AU84" s="7">
        <v>953.34659999999997</v>
      </c>
      <c r="AV84" s="7">
        <v>2.3389000000000002</v>
      </c>
      <c r="AW84" s="7">
        <v>0.78</v>
      </c>
      <c r="AX84" s="7">
        <v>5527.424</v>
      </c>
      <c r="AY84" s="7">
        <v>77.150000000000006</v>
      </c>
      <c r="BH84" s="7"/>
      <c r="BP84" t="s">
        <v>372</v>
      </c>
      <c r="BW84" t="s">
        <v>372</v>
      </c>
      <c r="CD84" t="s">
        <v>372</v>
      </c>
      <c r="CK84" s="5" t="s">
        <v>372</v>
      </c>
      <c r="FT84" t="s">
        <v>372</v>
      </c>
      <c r="GB84" t="s">
        <v>372</v>
      </c>
    </row>
    <row r="85" spans="1:185" x14ac:dyDescent="0.25">
      <c r="A85" s="15"/>
      <c r="B85" s="40" t="s">
        <v>372</v>
      </c>
      <c r="C85" s="40"/>
      <c r="D85" s="15"/>
      <c r="E85" s="15"/>
      <c r="F85" s="15"/>
      <c r="G85" s="15"/>
      <c r="I85" s="9"/>
      <c r="J85" s="9"/>
      <c r="K85" s="9"/>
      <c r="L85" s="9"/>
      <c r="M85" s="9"/>
      <c r="N85" s="9"/>
      <c r="O85" s="9"/>
      <c r="Q85" s="20"/>
      <c r="R85" s="20" t="s">
        <v>744</v>
      </c>
      <c r="S85" s="20">
        <v>73.218699999999998</v>
      </c>
      <c r="T85" s="20">
        <v>0.34</v>
      </c>
      <c r="U85" s="20">
        <v>0.217</v>
      </c>
      <c r="V85" s="20">
        <v>404.89299999999997</v>
      </c>
      <c r="W85" s="20">
        <v>16.89</v>
      </c>
      <c r="X85" s="20"/>
      <c r="Y85" s="20"/>
      <c r="Z85" s="18"/>
      <c r="AA85" s="18"/>
      <c r="AB85" s="18"/>
      <c r="AC85" s="18"/>
      <c r="AD85" s="18"/>
      <c r="AE85" s="18"/>
      <c r="AF85" s="18"/>
      <c r="AG85" s="18"/>
      <c r="AH85" s="18"/>
      <c r="AI85" s="18"/>
      <c r="AJ85" s="18"/>
      <c r="AK85" s="18"/>
      <c r="AL85" s="18"/>
      <c r="AM85" s="18"/>
      <c r="AN85" s="18"/>
      <c r="AS85" s="4">
        <v>480</v>
      </c>
      <c r="AT85" s="5" t="s">
        <v>442</v>
      </c>
      <c r="AU85" s="7">
        <v>986.4</v>
      </c>
      <c r="AV85" s="7">
        <v>5.4143999999999997</v>
      </c>
      <c r="AW85" s="7">
        <v>0.78</v>
      </c>
      <c r="AX85" s="7">
        <v>1224.528</v>
      </c>
      <c r="AY85" s="7">
        <v>17.54</v>
      </c>
      <c r="BH85" s="7"/>
      <c r="BO85" t="s">
        <v>6</v>
      </c>
      <c r="BP85">
        <v>65.84</v>
      </c>
      <c r="BQ85">
        <v>180</v>
      </c>
      <c r="BV85" t="s">
        <v>6</v>
      </c>
      <c r="BW85">
        <v>60.45</v>
      </c>
      <c r="BX85">
        <v>180</v>
      </c>
      <c r="CC85" t="s">
        <v>263</v>
      </c>
      <c r="CD85">
        <v>60.93</v>
      </c>
      <c r="CE85">
        <v>180</v>
      </c>
      <c r="CJ85" s="5" t="s">
        <v>263</v>
      </c>
      <c r="CK85" s="5" t="s">
        <v>781</v>
      </c>
      <c r="CL85" s="5" t="s">
        <v>29</v>
      </c>
      <c r="FS85" t="s">
        <v>745</v>
      </c>
      <c r="FT85">
        <v>73.680000000000007</v>
      </c>
      <c r="GA85" t="s">
        <v>745</v>
      </c>
      <c r="GB85">
        <v>73.680000000000007</v>
      </c>
    </row>
    <row r="86" spans="1:185" x14ac:dyDescent="0.25">
      <c r="A86" s="16" t="s">
        <v>263</v>
      </c>
      <c r="B86" s="40">
        <v>60.93</v>
      </c>
      <c r="C86" s="17">
        <v>180</v>
      </c>
      <c r="D86" s="15"/>
      <c r="E86" s="15"/>
      <c r="F86" s="15"/>
      <c r="G86" s="15"/>
      <c r="I86" s="9" t="s">
        <v>360</v>
      </c>
      <c r="J86" s="9" t="s">
        <v>361</v>
      </c>
      <c r="K86" s="9" t="s">
        <v>362</v>
      </c>
      <c r="L86" s="9" t="s">
        <v>363</v>
      </c>
      <c r="M86" s="9" t="s">
        <v>364</v>
      </c>
      <c r="N86" s="9" t="s">
        <v>365</v>
      </c>
      <c r="O86" s="9" t="s">
        <v>366</v>
      </c>
      <c r="Q86" s="19">
        <v>480</v>
      </c>
      <c r="R86" s="20" t="s">
        <v>746</v>
      </c>
      <c r="S86" s="20">
        <v>76.358199999999997</v>
      </c>
      <c r="T86" s="20">
        <v>1.8664000000000001</v>
      </c>
      <c r="U86" s="20">
        <v>0.193</v>
      </c>
      <c r="V86" s="20">
        <v>815.49</v>
      </c>
      <c r="W86" s="20">
        <v>37.69</v>
      </c>
      <c r="X86" s="20"/>
      <c r="Y86" s="20"/>
      <c r="Z86" s="18"/>
      <c r="AA86" s="18"/>
      <c r="AB86" s="18"/>
      <c r="AC86" s="18"/>
      <c r="AD86" s="18"/>
      <c r="AE86" s="18"/>
      <c r="AF86" s="18"/>
      <c r="AG86" s="18"/>
      <c r="AH86" s="18"/>
      <c r="AI86" s="18"/>
      <c r="AJ86" s="18"/>
      <c r="AK86" s="18"/>
      <c r="AL86" s="18"/>
      <c r="AM86" s="18"/>
      <c r="AN86" s="18"/>
      <c r="AS86" s="4">
        <v>480</v>
      </c>
      <c r="AT86" s="5" t="s">
        <v>427</v>
      </c>
      <c r="AU86" s="7">
        <v>987.7</v>
      </c>
      <c r="AV86" s="7">
        <v>0.6</v>
      </c>
      <c r="AW86" s="7">
        <v>0.78</v>
      </c>
      <c r="AX86" s="7">
        <v>0</v>
      </c>
      <c r="AY86" s="7">
        <v>0</v>
      </c>
      <c r="BH86" s="7"/>
      <c r="BP86" t="s">
        <v>372</v>
      </c>
      <c r="BW86" t="s">
        <v>372</v>
      </c>
      <c r="CD86" t="s">
        <v>372</v>
      </c>
      <c r="CK86" s="5" t="s">
        <v>372</v>
      </c>
      <c r="FT86" t="s">
        <v>372</v>
      </c>
      <c r="GB86" t="s">
        <v>372</v>
      </c>
    </row>
    <row r="87" spans="1:185" x14ac:dyDescent="0.25">
      <c r="A87" s="15"/>
      <c r="B87" s="40" t="s">
        <v>372</v>
      </c>
      <c r="C87" s="40"/>
      <c r="D87" s="15"/>
      <c r="E87" s="15"/>
      <c r="F87" s="15"/>
      <c r="G87" s="15"/>
      <c r="I87" s="9">
        <v>60</v>
      </c>
      <c r="J87" s="9" t="s">
        <v>263</v>
      </c>
      <c r="K87" s="10">
        <v>10467891</v>
      </c>
      <c r="L87" s="10">
        <v>20344</v>
      </c>
      <c r="M87" s="10">
        <v>5589</v>
      </c>
      <c r="N87" s="10">
        <v>1794863</v>
      </c>
      <c r="O87" s="9" t="s">
        <v>273</v>
      </c>
      <c r="Q87" s="20"/>
      <c r="R87" s="20" t="s">
        <v>745</v>
      </c>
      <c r="S87" s="20">
        <v>72.831400000000002</v>
      </c>
      <c r="T87" s="20">
        <v>0.40139999999999998</v>
      </c>
      <c r="U87" s="20">
        <v>0.217</v>
      </c>
      <c r="V87" s="20">
        <v>1087.0340000000001</v>
      </c>
      <c r="W87" s="20">
        <v>44.69</v>
      </c>
      <c r="X87" s="20"/>
      <c r="Y87" s="20"/>
      <c r="Z87" s="18"/>
      <c r="AA87" s="18"/>
      <c r="AB87" s="18"/>
      <c r="AC87" s="18"/>
      <c r="AD87" s="18"/>
      <c r="AE87" s="18"/>
      <c r="AF87" s="18"/>
      <c r="AG87" s="18"/>
      <c r="AH87" s="18"/>
      <c r="AI87" s="18"/>
      <c r="AJ87" s="18"/>
      <c r="AK87" s="18"/>
      <c r="AL87" s="18"/>
      <c r="AM87" s="18"/>
      <c r="AN87" s="18"/>
      <c r="AS87" s="4">
        <v>480</v>
      </c>
      <c r="AT87" s="5" t="s">
        <v>429</v>
      </c>
      <c r="AU87" s="7">
        <v>988.3</v>
      </c>
      <c r="AV87" s="7">
        <v>18</v>
      </c>
      <c r="AW87" s="7">
        <v>0.78</v>
      </c>
      <c r="AX87" s="7">
        <v>13.074</v>
      </c>
      <c r="AY87" s="7">
        <v>0.19</v>
      </c>
      <c r="BH87" s="7"/>
      <c r="BO87" t="s">
        <v>864</v>
      </c>
      <c r="BP87">
        <v>34.159999999999997</v>
      </c>
      <c r="BV87" t="s">
        <v>864</v>
      </c>
      <c r="BW87">
        <v>39.549999999999997</v>
      </c>
      <c r="CC87" t="s">
        <v>262</v>
      </c>
      <c r="CD87">
        <v>39.07</v>
      </c>
      <c r="CJ87" s="5" t="s">
        <v>262</v>
      </c>
      <c r="CK87" s="5" t="s">
        <v>782</v>
      </c>
      <c r="FS87" t="s">
        <v>744</v>
      </c>
      <c r="FT87">
        <v>26.32</v>
      </c>
      <c r="GA87" t="s">
        <v>744</v>
      </c>
      <c r="GB87">
        <v>26.32</v>
      </c>
    </row>
    <row r="88" spans="1:185" x14ac:dyDescent="0.25">
      <c r="A88" s="16" t="s">
        <v>262</v>
      </c>
      <c r="B88" s="40">
        <v>39.07</v>
      </c>
      <c r="C88" s="40"/>
      <c r="D88" s="15"/>
      <c r="E88" s="15"/>
      <c r="F88" s="15"/>
      <c r="G88" s="15"/>
      <c r="I88" s="9"/>
      <c r="J88" s="9" t="s">
        <v>262</v>
      </c>
      <c r="K88" s="10">
        <v>10446461</v>
      </c>
      <c r="L88" s="10">
        <v>11424</v>
      </c>
      <c r="M88" s="10">
        <v>5589</v>
      </c>
      <c r="N88" s="10">
        <v>995460</v>
      </c>
      <c r="O88" s="9" t="s">
        <v>272</v>
      </c>
      <c r="Q88" s="20"/>
      <c r="R88" s="20" t="s">
        <v>744</v>
      </c>
      <c r="S88" s="20">
        <v>73.238699999999994</v>
      </c>
      <c r="T88" s="20">
        <v>0.34</v>
      </c>
      <c r="U88" s="20">
        <v>0.217</v>
      </c>
      <c r="V88" s="20">
        <v>428.495</v>
      </c>
      <c r="W88" s="20">
        <v>17.62</v>
      </c>
      <c r="X88" s="20"/>
      <c r="Y88" s="20"/>
      <c r="Z88" s="18"/>
      <c r="AA88" s="18"/>
      <c r="AB88" s="18"/>
      <c r="AC88" s="18"/>
      <c r="AD88" s="18"/>
      <c r="AE88" s="18"/>
      <c r="AF88" s="18"/>
      <c r="AG88" s="18"/>
      <c r="AH88" s="18"/>
      <c r="AI88" s="18"/>
      <c r="AJ88" s="18"/>
      <c r="AK88" s="18"/>
      <c r="AL88" s="18"/>
      <c r="AM88" s="18"/>
      <c r="AN88" s="18"/>
      <c r="AS88" s="4">
        <v>480</v>
      </c>
      <c r="AT88" s="5" t="s">
        <v>443</v>
      </c>
      <c r="AU88" s="7">
        <v>992.04399999999998</v>
      </c>
      <c r="AV88" s="7">
        <v>4.3891999999999998</v>
      </c>
      <c r="AW88" s="7">
        <v>0.78</v>
      </c>
      <c r="AX88" s="7">
        <v>371.11799999999999</v>
      </c>
      <c r="AY88" s="7">
        <v>5.32</v>
      </c>
      <c r="BH88" s="7"/>
      <c r="BP88" t="s">
        <v>372</v>
      </c>
      <c r="BW88" t="s">
        <v>372</v>
      </c>
      <c r="CD88" t="s">
        <v>372</v>
      </c>
      <c r="CK88" s="5" t="s">
        <v>372</v>
      </c>
      <c r="FT88" t="s">
        <v>372</v>
      </c>
      <c r="GB88" t="s">
        <v>372</v>
      </c>
    </row>
    <row r="89" spans="1:185" x14ac:dyDescent="0.25">
      <c r="A89" s="15"/>
      <c r="B89" s="40" t="s">
        <v>372</v>
      </c>
      <c r="C89" s="40"/>
      <c r="D89" s="15"/>
      <c r="E89" s="15"/>
      <c r="F89" s="15"/>
      <c r="G89" s="15"/>
      <c r="I89" s="9"/>
      <c r="J89" s="9"/>
      <c r="K89" s="9"/>
      <c r="L89" s="9"/>
      <c r="M89" s="9"/>
      <c r="N89" s="9"/>
      <c r="O89" s="9"/>
      <c r="Q89" s="19">
        <v>510</v>
      </c>
      <c r="R89" s="20" t="s">
        <v>746</v>
      </c>
      <c r="S89" s="20">
        <v>76.396600000000007</v>
      </c>
      <c r="T89" s="20">
        <v>1.7494000000000001</v>
      </c>
      <c r="U89" s="20">
        <v>0.193</v>
      </c>
      <c r="V89" s="20">
        <v>789.971</v>
      </c>
      <c r="W89" s="20">
        <v>36.39</v>
      </c>
      <c r="X89" s="20"/>
      <c r="Y89" s="20"/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18"/>
      <c r="AL89" s="18"/>
      <c r="AM89" s="18"/>
      <c r="AN89" s="18"/>
      <c r="AS89" s="4">
        <v>480</v>
      </c>
      <c r="AT89" s="5" t="s">
        <v>448</v>
      </c>
      <c r="AU89" s="7">
        <v>953.37890000000004</v>
      </c>
      <c r="AV89" s="7">
        <v>2.3227000000000002</v>
      </c>
      <c r="AW89" s="7">
        <v>0.78</v>
      </c>
      <c r="AX89" s="7">
        <v>5371.4129999999996</v>
      </c>
      <c r="AY89" s="7">
        <v>76.95</v>
      </c>
      <c r="BH89" s="7"/>
      <c r="BO89" t="s">
        <v>6</v>
      </c>
      <c r="BP89">
        <v>63.18</v>
      </c>
      <c r="BQ89">
        <v>210</v>
      </c>
      <c r="BV89" t="s">
        <v>6</v>
      </c>
      <c r="BW89">
        <v>57.63</v>
      </c>
      <c r="BX89">
        <v>210</v>
      </c>
      <c r="CC89" t="s">
        <v>263</v>
      </c>
      <c r="CD89">
        <v>63.13</v>
      </c>
      <c r="CE89">
        <v>210</v>
      </c>
      <c r="CJ89" s="5" t="s">
        <v>263</v>
      </c>
      <c r="CK89" s="5" t="s">
        <v>783</v>
      </c>
      <c r="CL89" s="5" t="s">
        <v>31</v>
      </c>
      <c r="FS89" t="s">
        <v>746</v>
      </c>
      <c r="FT89">
        <v>0</v>
      </c>
      <c r="FU89">
        <v>140</v>
      </c>
      <c r="GA89" t="s">
        <v>746</v>
      </c>
      <c r="GB89">
        <v>0</v>
      </c>
      <c r="GC89">
        <v>140</v>
      </c>
    </row>
    <row r="90" spans="1:185" x14ac:dyDescent="0.25">
      <c r="A90" s="16" t="s">
        <v>263</v>
      </c>
      <c r="B90" s="40">
        <v>63.14</v>
      </c>
      <c r="C90" s="17">
        <v>210</v>
      </c>
      <c r="D90" s="15"/>
      <c r="E90" s="15"/>
      <c r="F90" s="15"/>
      <c r="G90" s="15"/>
      <c r="I90" s="9"/>
      <c r="J90" s="9"/>
      <c r="K90" s="9"/>
      <c r="L90" s="9"/>
      <c r="M90" s="9"/>
      <c r="N90" s="9"/>
      <c r="O90" s="9"/>
      <c r="Q90" s="20"/>
      <c r="R90" s="20" t="s">
        <v>745</v>
      </c>
      <c r="S90" s="20">
        <v>73.219800000000006</v>
      </c>
      <c r="T90" s="20">
        <v>0.34</v>
      </c>
      <c r="U90" s="20">
        <v>0.217</v>
      </c>
      <c r="V90" s="20">
        <v>417.80900000000003</v>
      </c>
      <c r="W90" s="20">
        <v>17.12</v>
      </c>
      <c r="X90" s="20"/>
      <c r="Y90" s="20"/>
      <c r="Z90" s="18"/>
      <c r="AA90" s="18"/>
      <c r="AB90" s="18"/>
      <c r="AC90" s="18"/>
      <c r="AD90" s="18"/>
      <c r="AE90" s="18"/>
      <c r="AF90" s="18"/>
      <c r="AG90" s="18"/>
      <c r="AH90" s="18"/>
      <c r="AI90" s="18"/>
      <c r="AJ90" s="18"/>
      <c r="AK90" s="18"/>
      <c r="AL90" s="18"/>
      <c r="AM90" s="18"/>
      <c r="AN90" s="18"/>
      <c r="AS90" s="4">
        <v>510</v>
      </c>
      <c r="AT90" s="5" t="s">
        <v>442</v>
      </c>
      <c r="AU90" s="7">
        <v>986.4</v>
      </c>
      <c r="AV90" s="7">
        <v>5.4778000000000002</v>
      </c>
      <c r="AW90" s="7">
        <v>0.78</v>
      </c>
      <c r="AX90" s="7">
        <v>1116.367</v>
      </c>
      <c r="AY90" s="7">
        <v>15.01</v>
      </c>
      <c r="BH90" s="7"/>
      <c r="BP90" t="s">
        <v>372</v>
      </c>
      <c r="BW90" t="s">
        <v>372</v>
      </c>
      <c r="CD90" t="s">
        <v>372</v>
      </c>
      <c r="CK90" s="5" t="s">
        <v>372</v>
      </c>
      <c r="FT90" t="s">
        <v>372</v>
      </c>
      <c r="GB90" t="s">
        <v>372</v>
      </c>
    </row>
    <row r="91" spans="1:185" x14ac:dyDescent="0.25">
      <c r="A91" s="15"/>
      <c r="B91" s="40" t="s">
        <v>372</v>
      </c>
      <c r="C91" s="40"/>
      <c r="D91" s="15"/>
      <c r="E91" s="15"/>
      <c r="F91" s="15"/>
      <c r="G91" s="15"/>
      <c r="I91" s="9" t="s">
        <v>369</v>
      </c>
      <c r="J91" s="9"/>
      <c r="K91" s="9"/>
      <c r="L91" s="9"/>
      <c r="M91" s="9"/>
      <c r="N91" s="9"/>
      <c r="O91" s="9"/>
      <c r="Q91" s="20"/>
      <c r="R91" s="20" t="s">
        <v>744</v>
      </c>
      <c r="S91" s="20">
        <v>72.822800000000001</v>
      </c>
      <c r="T91" s="20">
        <v>0.38669999999999999</v>
      </c>
      <c r="U91" s="20">
        <v>0.217</v>
      </c>
      <c r="V91" s="20">
        <v>1134.481</v>
      </c>
      <c r="W91" s="20">
        <v>46.49</v>
      </c>
      <c r="X91" s="20"/>
      <c r="Y91" s="20"/>
      <c r="Z91" s="18"/>
      <c r="AA91" s="18"/>
      <c r="AB91" s="18"/>
      <c r="AC91" s="18"/>
      <c r="AD91" s="18"/>
      <c r="AE91" s="18"/>
      <c r="AF91" s="18"/>
      <c r="AG91" s="18"/>
      <c r="AH91" s="18"/>
      <c r="AI91" s="18"/>
      <c r="AJ91" s="18"/>
      <c r="AK91" s="18"/>
      <c r="AL91" s="18"/>
      <c r="AM91" s="18"/>
      <c r="AN91" s="18"/>
      <c r="AS91" s="4">
        <v>510</v>
      </c>
      <c r="AT91" s="5" t="s">
        <v>427</v>
      </c>
      <c r="AU91" s="7">
        <v>987.9</v>
      </c>
      <c r="AV91" s="7">
        <v>15</v>
      </c>
      <c r="AW91" s="7">
        <v>0.78</v>
      </c>
      <c r="AX91" s="7">
        <v>0</v>
      </c>
      <c r="AY91" s="7">
        <v>0</v>
      </c>
      <c r="BH91" s="7"/>
      <c r="BO91" t="s">
        <v>864</v>
      </c>
      <c r="BP91">
        <v>36.82</v>
      </c>
      <c r="BV91" t="s">
        <v>864</v>
      </c>
      <c r="BW91">
        <v>42.37</v>
      </c>
      <c r="CC91" t="s">
        <v>262</v>
      </c>
      <c r="CD91">
        <v>36.869999999999997</v>
      </c>
      <c r="CJ91" s="5" t="s">
        <v>262</v>
      </c>
      <c r="CK91" s="5" t="s">
        <v>784</v>
      </c>
      <c r="FS91" t="s">
        <v>745</v>
      </c>
      <c r="FT91">
        <v>74.87</v>
      </c>
      <c r="GA91" t="s">
        <v>745</v>
      </c>
      <c r="GB91">
        <v>74.87</v>
      </c>
    </row>
    <row r="92" spans="1:185" x14ac:dyDescent="0.25">
      <c r="A92" s="16" t="s">
        <v>262</v>
      </c>
      <c r="B92" s="40">
        <v>36.86</v>
      </c>
      <c r="C92" s="40"/>
      <c r="D92" s="15"/>
      <c r="E92" s="15"/>
      <c r="F92" s="15"/>
      <c r="G92" s="15"/>
      <c r="I92" s="9" t="s">
        <v>361</v>
      </c>
      <c r="J92" s="9" t="s">
        <v>370</v>
      </c>
      <c r="K92" s="9" t="s">
        <v>360</v>
      </c>
      <c r="L92" s="9"/>
      <c r="M92" s="9"/>
      <c r="N92" s="9"/>
      <c r="O92" s="9"/>
      <c r="Q92" s="19">
        <v>540</v>
      </c>
      <c r="R92" s="20" t="s">
        <v>746</v>
      </c>
      <c r="S92" s="20">
        <v>76.378600000000006</v>
      </c>
      <c r="T92" s="20">
        <v>1.9129</v>
      </c>
      <c r="U92" s="20">
        <v>0.193</v>
      </c>
      <c r="V92" s="20">
        <v>825.23099999999999</v>
      </c>
      <c r="W92" s="20">
        <v>37.53</v>
      </c>
      <c r="X92" s="20"/>
      <c r="Y92" s="20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S92" s="4">
        <v>510</v>
      </c>
      <c r="AT92" s="5" t="s">
        <v>429</v>
      </c>
      <c r="AU92" s="7">
        <v>988.5</v>
      </c>
      <c r="AV92" s="7">
        <v>13.5692</v>
      </c>
      <c r="AW92" s="7">
        <v>0.78</v>
      </c>
      <c r="AX92" s="7">
        <v>313.77300000000002</v>
      </c>
      <c r="AY92" s="7">
        <v>4.22</v>
      </c>
      <c r="BH92" s="7"/>
      <c r="BP92" t="s">
        <v>372</v>
      </c>
      <c r="BW92" t="s">
        <v>372</v>
      </c>
      <c r="CD92" t="s">
        <v>372</v>
      </c>
      <c r="CK92" s="5" t="s">
        <v>372</v>
      </c>
      <c r="FT92" t="s">
        <v>372</v>
      </c>
      <c r="GB92" t="s">
        <v>372</v>
      </c>
    </row>
    <row r="93" spans="1:185" x14ac:dyDescent="0.25">
      <c r="A93" s="15"/>
      <c r="B93" s="40" t="s">
        <v>372</v>
      </c>
      <c r="C93" s="40"/>
      <c r="D93" s="15"/>
      <c r="E93" s="15"/>
      <c r="F93" s="15"/>
      <c r="G93" s="15"/>
      <c r="I93" s="9"/>
      <c r="J93" s="9" t="s">
        <v>371</v>
      </c>
      <c r="K93" s="9"/>
      <c r="L93" s="9"/>
      <c r="M93" s="9"/>
      <c r="N93" s="9"/>
      <c r="O93" s="9"/>
      <c r="Q93" s="20"/>
      <c r="R93" s="20" t="s">
        <v>745</v>
      </c>
      <c r="S93" s="20">
        <v>72.812100000000001</v>
      </c>
      <c r="T93" s="20">
        <v>0.40110000000000001</v>
      </c>
      <c r="U93" s="20">
        <v>0.217</v>
      </c>
      <c r="V93" s="20">
        <v>1118.5229999999999</v>
      </c>
      <c r="W93" s="20">
        <v>45.24</v>
      </c>
      <c r="X93" s="20"/>
      <c r="Y93" s="20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S93" s="4">
        <v>510</v>
      </c>
      <c r="AT93" s="5" t="s">
        <v>443</v>
      </c>
      <c r="AU93" s="7">
        <v>992.04399999999998</v>
      </c>
      <c r="AV93" s="7">
        <v>2.7210000000000001</v>
      </c>
      <c r="AW93" s="7">
        <v>0.78</v>
      </c>
      <c r="AX93" s="7">
        <v>300.43400000000003</v>
      </c>
      <c r="AY93" s="7">
        <v>4.04</v>
      </c>
      <c r="BH93" s="7"/>
      <c r="BO93" t="s">
        <v>6</v>
      </c>
      <c r="BP93">
        <v>75.17</v>
      </c>
      <c r="BQ93">
        <v>240</v>
      </c>
      <c r="BV93" t="s">
        <v>6</v>
      </c>
      <c r="BW93">
        <v>70.59</v>
      </c>
      <c r="BX93">
        <v>240</v>
      </c>
      <c r="CC93" t="s">
        <v>263</v>
      </c>
      <c r="CD93">
        <v>57.94</v>
      </c>
      <c r="CE93">
        <v>240</v>
      </c>
      <c r="CJ93" s="5" t="s">
        <v>263</v>
      </c>
      <c r="CK93" s="5" t="s">
        <v>785</v>
      </c>
      <c r="CL93" s="5" t="s">
        <v>33</v>
      </c>
      <c r="FS93" t="s">
        <v>744</v>
      </c>
      <c r="FT93">
        <v>25.13</v>
      </c>
      <c r="GA93" t="s">
        <v>744</v>
      </c>
      <c r="GB93">
        <v>25.13</v>
      </c>
    </row>
    <row r="94" spans="1:185" x14ac:dyDescent="0.25">
      <c r="A94" s="16" t="s">
        <v>263</v>
      </c>
      <c r="B94" s="40">
        <v>57.93</v>
      </c>
      <c r="C94" s="17">
        <v>240</v>
      </c>
      <c r="D94" s="15"/>
      <c r="E94" s="15"/>
      <c r="F94" s="15"/>
      <c r="G94" s="15"/>
      <c r="I94" s="9" t="s">
        <v>263</v>
      </c>
      <c r="J94" s="9" t="s">
        <v>273</v>
      </c>
      <c r="K94" s="9">
        <v>60</v>
      </c>
      <c r="L94" s="9"/>
      <c r="M94" s="9"/>
      <c r="N94" s="9"/>
      <c r="O94" s="9"/>
      <c r="Q94" s="20"/>
      <c r="R94" s="20" t="s">
        <v>744</v>
      </c>
      <c r="S94" s="20">
        <v>73.202500000000001</v>
      </c>
      <c r="T94" s="20">
        <v>0.35499999999999998</v>
      </c>
      <c r="U94" s="20">
        <v>0.217</v>
      </c>
      <c r="V94" s="20">
        <v>426.20100000000002</v>
      </c>
      <c r="W94" s="20">
        <v>17.239999999999998</v>
      </c>
      <c r="X94" s="20"/>
      <c r="Y94" s="20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  <c r="AM94" s="18"/>
      <c r="AN94" s="18"/>
      <c r="AS94" s="4">
        <v>510</v>
      </c>
      <c r="AT94" s="5" t="s">
        <v>448</v>
      </c>
      <c r="AU94" s="7">
        <v>953.31979999999999</v>
      </c>
      <c r="AV94" s="7">
        <v>2.5215999999999998</v>
      </c>
      <c r="AW94" s="7">
        <v>0.78</v>
      </c>
      <c r="AX94" s="7">
        <v>5704.9160000000002</v>
      </c>
      <c r="AY94" s="7">
        <v>76.73</v>
      </c>
      <c r="BH94" s="7"/>
      <c r="BP94" t="s">
        <v>372</v>
      </c>
      <c r="BW94" t="s">
        <v>372</v>
      </c>
      <c r="CD94" t="s">
        <v>372</v>
      </c>
      <c r="CK94" s="5" t="s">
        <v>372</v>
      </c>
      <c r="FT94" t="s">
        <v>372</v>
      </c>
      <c r="GB94" t="s">
        <v>372</v>
      </c>
    </row>
    <row r="95" spans="1:185" x14ac:dyDescent="0.25">
      <c r="A95" s="15"/>
      <c r="B95" s="40" t="s">
        <v>372</v>
      </c>
      <c r="C95" s="40"/>
      <c r="D95" s="15"/>
      <c r="E95" s="15"/>
      <c r="F95" s="15"/>
      <c r="G95" s="15"/>
      <c r="I95" s="9"/>
      <c r="J95" s="9" t="s">
        <v>372</v>
      </c>
      <c r="K95" s="9"/>
      <c r="L95" s="9"/>
      <c r="M95" s="9"/>
      <c r="N95" s="9"/>
      <c r="O95" s="9"/>
      <c r="Q95" s="19">
        <v>570</v>
      </c>
      <c r="R95" s="20" t="s">
        <v>746</v>
      </c>
      <c r="S95" s="20">
        <v>76.336299999999994</v>
      </c>
      <c r="T95" s="20">
        <v>1.8752</v>
      </c>
      <c r="U95" s="20">
        <v>0.193</v>
      </c>
      <c r="V95" s="20">
        <v>779.04399999999998</v>
      </c>
      <c r="W95" s="20">
        <v>36.520000000000003</v>
      </c>
      <c r="X95" s="20"/>
      <c r="Y95" s="20"/>
      <c r="Z95" s="18"/>
      <c r="AA95" s="18"/>
      <c r="AB95" s="18"/>
      <c r="AC95" s="18"/>
      <c r="AD95" s="18"/>
      <c r="AE95" s="18"/>
      <c r="AF95" s="18"/>
      <c r="AG95" s="18"/>
      <c r="AH95" s="18"/>
      <c r="AI95" s="18"/>
      <c r="AJ95" s="18"/>
      <c r="AK95" s="18"/>
      <c r="AL95" s="18"/>
      <c r="AM95" s="18"/>
      <c r="AN95" s="18"/>
      <c r="AS95" s="4">
        <v>540</v>
      </c>
      <c r="AT95" s="5" t="s">
        <v>442</v>
      </c>
      <c r="AU95" s="7">
        <v>986.4</v>
      </c>
      <c r="AV95" s="7">
        <v>4.2979000000000003</v>
      </c>
      <c r="AW95" s="7">
        <v>0.78</v>
      </c>
      <c r="AX95" s="7">
        <v>964.69</v>
      </c>
      <c r="AY95" s="7">
        <v>13.9</v>
      </c>
      <c r="BH95" s="7"/>
      <c r="BO95" t="s">
        <v>864</v>
      </c>
      <c r="BP95">
        <v>24.83</v>
      </c>
      <c r="BV95" t="s">
        <v>864</v>
      </c>
      <c r="BW95">
        <v>29.41</v>
      </c>
      <c r="CC95" t="s">
        <v>262</v>
      </c>
      <c r="CD95">
        <v>42.06</v>
      </c>
      <c r="CJ95" s="5" t="s">
        <v>262</v>
      </c>
      <c r="CK95" s="5" t="s">
        <v>786</v>
      </c>
      <c r="FS95" t="s">
        <v>746</v>
      </c>
      <c r="FT95">
        <v>0</v>
      </c>
      <c r="FU95">
        <v>160</v>
      </c>
      <c r="GA95" t="s">
        <v>746</v>
      </c>
      <c r="GB95">
        <v>0</v>
      </c>
      <c r="GC95">
        <v>160</v>
      </c>
    </row>
    <row r="96" spans="1:185" x14ac:dyDescent="0.25">
      <c r="A96" s="16" t="s">
        <v>262</v>
      </c>
      <c r="B96" s="40">
        <v>42.07</v>
      </c>
      <c r="C96" s="40"/>
      <c r="D96" s="15"/>
      <c r="E96" s="15"/>
      <c r="F96" s="15"/>
      <c r="G96" s="15"/>
      <c r="I96" s="9" t="s">
        <v>262</v>
      </c>
      <c r="J96" s="9" t="s">
        <v>272</v>
      </c>
      <c r="K96" s="9"/>
      <c r="L96" s="9"/>
      <c r="M96" s="9"/>
      <c r="N96" s="9"/>
      <c r="O96" s="9"/>
      <c r="Q96" s="20"/>
      <c r="R96" s="20" t="s">
        <v>745</v>
      </c>
      <c r="S96" s="20">
        <v>72.824600000000004</v>
      </c>
      <c r="T96" s="20">
        <v>0.39389999999999997</v>
      </c>
      <c r="U96" s="20">
        <v>0.217</v>
      </c>
      <c r="V96" s="20">
        <v>1123.4059999999999</v>
      </c>
      <c r="W96" s="20">
        <v>46.84</v>
      </c>
      <c r="X96" s="20"/>
      <c r="Y96" s="20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  <c r="AN96" s="18"/>
      <c r="AS96" s="4">
        <v>540</v>
      </c>
      <c r="AT96" s="5" t="s">
        <v>427</v>
      </c>
      <c r="AU96" s="7">
        <v>987.7201</v>
      </c>
      <c r="AV96" s="7">
        <v>14.9406</v>
      </c>
      <c r="AW96" s="7">
        <v>0.78</v>
      </c>
      <c r="AX96" s="7">
        <v>0</v>
      </c>
      <c r="AY96" s="7">
        <v>0</v>
      </c>
      <c r="BH96" s="7"/>
      <c r="BP96" t="s">
        <v>372</v>
      </c>
      <c r="BW96" t="s">
        <v>372</v>
      </c>
      <c r="CD96" t="s">
        <v>372</v>
      </c>
      <c r="CK96" s="5" t="s">
        <v>372</v>
      </c>
      <c r="FT96" t="s">
        <v>372</v>
      </c>
      <c r="GB96" t="s">
        <v>372</v>
      </c>
    </row>
    <row r="97" spans="1:185" x14ac:dyDescent="0.25">
      <c r="A97" s="15"/>
      <c r="B97" s="40" t="s">
        <v>372</v>
      </c>
      <c r="C97" s="40"/>
      <c r="D97" s="15"/>
      <c r="E97" s="15"/>
      <c r="F97" s="15"/>
      <c r="G97" s="15"/>
      <c r="I97" s="9"/>
      <c r="J97" s="9" t="s">
        <v>372</v>
      </c>
      <c r="K97" s="9"/>
      <c r="L97" s="9"/>
      <c r="M97" s="9"/>
      <c r="N97" s="9"/>
      <c r="O97" s="9"/>
      <c r="Q97" s="20"/>
      <c r="R97" s="20" t="s">
        <v>744</v>
      </c>
      <c r="S97" s="20">
        <v>73.2102</v>
      </c>
      <c r="T97" s="20">
        <v>0.34</v>
      </c>
      <c r="U97" s="20">
        <v>0.217</v>
      </c>
      <c r="V97" s="20">
        <v>399.09399999999999</v>
      </c>
      <c r="W97" s="20">
        <v>16.64</v>
      </c>
      <c r="X97" s="20"/>
      <c r="Y97" s="20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S97" s="4">
        <v>540</v>
      </c>
      <c r="AT97" s="5" t="s">
        <v>429</v>
      </c>
      <c r="AU97" s="7">
        <v>988.5</v>
      </c>
      <c r="AV97" s="7">
        <v>0.72</v>
      </c>
      <c r="AW97" s="7">
        <v>0.78</v>
      </c>
      <c r="AX97" s="7">
        <v>0.58799999999999997</v>
      </c>
      <c r="AY97" s="7">
        <v>0.01</v>
      </c>
      <c r="BH97" s="7"/>
      <c r="BO97" t="s">
        <v>6</v>
      </c>
      <c r="BP97">
        <v>63.3</v>
      </c>
      <c r="BQ97">
        <v>270</v>
      </c>
      <c r="BV97" t="s">
        <v>6</v>
      </c>
      <c r="BW97">
        <v>57.76</v>
      </c>
      <c r="BX97">
        <v>270</v>
      </c>
      <c r="CC97" t="s">
        <v>263</v>
      </c>
      <c r="CD97">
        <v>59.83</v>
      </c>
      <c r="CE97">
        <v>270</v>
      </c>
      <c r="CJ97" s="5" t="s">
        <v>263</v>
      </c>
      <c r="CK97" s="5" t="s">
        <v>787</v>
      </c>
      <c r="CL97" s="5" t="s">
        <v>35</v>
      </c>
      <c r="FS97" t="s">
        <v>745</v>
      </c>
      <c r="FT97">
        <v>74.25</v>
      </c>
      <c r="GA97" t="s">
        <v>745</v>
      </c>
      <c r="GB97">
        <v>74.25</v>
      </c>
    </row>
    <row r="98" spans="1:185" x14ac:dyDescent="0.25">
      <c r="A98" s="16" t="s">
        <v>263</v>
      </c>
      <c r="B98" s="40">
        <v>59.83</v>
      </c>
      <c r="C98" s="17">
        <v>270</v>
      </c>
      <c r="D98" s="15"/>
      <c r="E98" s="15"/>
      <c r="F98" s="15"/>
      <c r="G98" s="15"/>
      <c r="I98" s="9"/>
      <c r="J98" s="9"/>
      <c r="K98" s="9"/>
      <c r="L98" s="9"/>
      <c r="M98" s="9"/>
      <c r="N98" s="9"/>
      <c r="O98" s="9"/>
      <c r="Q98" s="19">
        <v>600</v>
      </c>
      <c r="R98" s="20" t="s">
        <v>746</v>
      </c>
      <c r="S98" s="20">
        <v>76.399900000000002</v>
      </c>
      <c r="T98" s="20">
        <v>1.7643</v>
      </c>
      <c r="U98" s="20">
        <v>0.193</v>
      </c>
      <c r="V98" s="20">
        <v>782.46799999999996</v>
      </c>
      <c r="W98" s="20">
        <v>36.03</v>
      </c>
      <c r="X98" s="20"/>
      <c r="Y98" s="20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S98" s="4">
        <v>540</v>
      </c>
      <c r="AT98" s="5" t="s">
        <v>443</v>
      </c>
      <c r="AU98" s="7">
        <v>992.04399999999998</v>
      </c>
      <c r="AV98" s="7">
        <v>4.2331000000000003</v>
      </c>
      <c r="AW98" s="7">
        <v>0.78</v>
      </c>
      <c r="AX98" s="7">
        <v>471.68200000000002</v>
      </c>
      <c r="AY98" s="7">
        <v>6.8</v>
      </c>
      <c r="BH98" s="7"/>
      <c r="BP98" t="s">
        <v>372</v>
      </c>
      <c r="BW98" t="s">
        <v>372</v>
      </c>
      <c r="CD98" t="s">
        <v>372</v>
      </c>
      <c r="CK98" s="5" t="s">
        <v>372</v>
      </c>
      <c r="FT98" t="s">
        <v>372</v>
      </c>
      <c r="GB98" t="s">
        <v>372</v>
      </c>
    </row>
    <row r="99" spans="1:185" x14ac:dyDescent="0.25">
      <c r="A99" s="15"/>
      <c r="B99" s="40" t="s">
        <v>372</v>
      </c>
      <c r="C99" s="40"/>
      <c r="D99" s="15"/>
      <c r="E99" s="15"/>
      <c r="F99" s="15"/>
      <c r="G99" s="15"/>
      <c r="I99" s="9"/>
      <c r="J99" s="9"/>
      <c r="K99" s="9"/>
      <c r="L99" s="9"/>
      <c r="M99" s="9"/>
      <c r="N99" s="9"/>
      <c r="O99" s="9"/>
      <c r="Q99" s="20"/>
      <c r="R99" s="20" t="s">
        <v>745</v>
      </c>
      <c r="S99" s="20">
        <v>72.805400000000006</v>
      </c>
      <c r="T99" s="20">
        <v>0.39529999999999998</v>
      </c>
      <c r="U99" s="20">
        <v>0.217</v>
      </c>
      <c r="V99" s="20">
        <v>1139.596</v>
      </c>
      <c r="W99" s="20">
        <v>46.67</v>
      </c>
      <c r="X99" s="20"/>
      <c r="Y99" s="20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S99" s="4">
        <v>540</v>
      </c>
      <c r="AT99" s="5" t="s">
        <v>448</v>
      </c>
      <c r="AU99" s="7">
        <v>953.35040000000004</v>
      </c>
      <c r="AV99" s="7">
        <v>2.4434</v>
      </c>
      <c r="AW99" s="7">
        <v>0.78</v>
      </c>
      <c r="AX99" s="7">
        <v>5501.6729999999998</v>
      </c>
      <c r="AY99" s="7">
        <v>79.290000000000006</v>
      </c>
      <c r="BH99" s="7"/>
      <c r="BO99" t="s">
        <v>864</v>
      </c>
      <c r="BP99">
        <v>36.700000000000003</v>
      </c>
      <c r="BV99" t="s">
        <v>864</v>
      </c>
      <c r="BW99">
        <v>42.24</v>
      </c>
      <c r="CC99" t="s">
        <v>262</v>
      </c>
      <c r="CD99">
        <v>40.17</v>
      </c>
      <c r="CJ99" s="5" t="s">
        <v>262</v>
      </c>
      <c r="CK99" s="5" t="s">
        <v>788</v>
      </c>
      <c r="FS99" t="s">
        <v>744</v>
      </c>
      <c r="FT99">
        <v>25.75</v>
      </c>
      <c r="GA99" t="s">
        <v>744</v>
      </c>
      <c r="GB99">
        <v>25.75</v>
      </c>
    </row>
    <row r="100" spans="1:185" x14ac:dyDescent="0.25">
      <c r="A100" s="16" t="s">
        <v>262</v>
      </c>
      <c r="B100" s="40">
        <v>40.17</v>
      </c>
      <c r="C100" s="40"/>
      <c r="D100" s="15"/>
      <c r="E100" s="15"/>
      <c r="F100" s="15"/>
      <c r="G100" s="15"/>
      <c r="I100" s="9" t="s">
        <v>373</v>
      </c>
      <c r="J100" s="9"/>
      <c r="K100" s="9"/>
      <c r="L100" s="9"/>
      <c r="M100" s="9"/>
      <c r="N100" s="9"/>
      <c r="O100" s="9"/>
      <c r="Q100" s="20"/>
      <c r="R100" s="20" t="s">
        <v>744</v>
      </c>
      <c r="S100" s="20">
        <v>73.202200000000005</v>
      </c>
      <c r="T100" s="20">
        <v>0.34</v>
      </c>
      <c r="U100" s="20">
        <v>0.217</v>
      </c>
      <c r="V100" s="20">
        <v>422.678</v>
      </c>
      <c r="W100" s="20">
        <v>17.309999999999999</v>
      </c>
      <c r="X100" s="20"/>
      <c r="Y100" s="20"/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  <c r="AJ100" s="18"/>
      <c r="AK100" s="18"/>
      <c r="AL100" s="18"/>
      <c r="AM100" s="18"/>
      <c r="AN100" s="18"/>
      <c r="AS100" s="4">
        <v>570</v>
      </c>
      <c r="AT100" s="5" t="s">
        <v>442</v>
      </c>
      <c r="AU100" s="7">
        <v>986.4</v>
      </c>
      <c r="AV100" s="7">
        <v>6.1151</v>
      </c>
      <c r="AW100" s="7">
        <v>0.78</v>
      </c>
      <c r="AX100" s="7">
        <v>1112.45</v>
      </c>
      <c r="AY100" s="7">
        <v>16.93</v>
      </c>
      <c r="BH100" s="7"/>
      <c r="BP100" t="s">
        <v>372</v>
      </c>
      <c r="BW100" t="s">
        <v>372</v>
      </c>
      <c r="CD100" t="s">
        <v>372</v>
      </c>
      <c r="CK100" s="5" t="s">
        <v>372</v>
      </c>
      <c r="FT100" t="s">
        <v>372</v>
      </c>
      <c r="GB100" t="s">
        <v>372</v>
      </c>
    </row>
    <row r="101" spans="1:185" x14ac:dyDescent="0.25">
      <c r="A101" s="15"/>
      <c r="B101" s="40" t="s">
        <v>372</v>
      </c>
      <c r="C101" s="40"/>
      <c r="D101" s="15"/>
      <c r="E101" s="15"/>
      <c r="F101" s="15"/>
      <c r="G101" s="15"/>
      <c r="I101" s="9" t="s">
        <v>361</v>
      </c>
      <c r="J101" s="9" t="s">
        <v>365</v>
      </c>
      <c r="K101" s="9" t="s">
        <v>360</v>
      </c>
      <c r="L101" s="9"/>
      <c r="M101" s="9"/>
      <c r="N101" s="9"/>
      <c r="O101" s="9"/>
      <c r="Q101" s="19">
        <v>630</v>
      </c>
      <c r="R101" s="20" t="s">
        <v>746</v>
      </c>
      <c r="S101" s="20">
        <v>76.39</v>
      </c>
      <c r="T101" s="20">
        <v>1.7916000000000001</v>
      </c>
      <c r="U101" s="20">
        <v>0.193</v>
      </c>
      <c r="V101" s="20">
        <v>761.75199999999995</v>
      </c>
      <c r="W101" s="20">
        <v>34.74</v>
      </c>
      <c r="X101" s="20"/>
      <c r="Y101" s="20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S101" s="4">
        <v>570</v>
      </c>
      <c r="AT101" s="5" t="s">
        <v>427</v>
      </c>
      <c r="AU101" s="7">
        <v>987.9</v>
      </c>
      <c r="AV101" s="7">
        <v>15</v>
      </c>
      <c r="AW101" s="7">
        <v>0.78</v>
      </c>
      <c r="AX101" s="7">
        <v>4.7290000000000001</v>
      </c>
      <c r="AY101" s="7">
        <v>7.0000000000000007E-2</v>
      </c>
      <c r="BH101" s="7"/>
      <c r="BO101" t="s">
        <v>6</v>
      </c>
      <c r="BP101">
        <v>57.94</v>
      </c>
      <c r="BQ101">
        <v>300</v>
      </c>
      <c r="BV101" t="s">
        <v>6</v>
      </c>
      <c r="BW101">
        <v>52.2</v>
      </c>
      <c r="BX101">
        <v>300</v>
      </c>
      <c r="CC101" t="s">
        <v>263</v>
      </c>
      <c r="CD101">
        <v>66.14</v>
      </c>
      <c r="CE101">
        <v>300</v>
      </c>
      <c r="CJ101" s="5" t="s">
        <v>263</v>
      </c>
      <c r="CK101" s="5" t="s">
        <v>789</v>
      </c>
      <c r="CL101" s="5" t="s">
        <v>37</v>
      </c>
      <c r="FS101" t="s">
        <v>746</v>
      </c>
      <c r="FT101">
        <v>0</v>
      </c>
      <c r="FU101">
        <v>180</v>
      </c>
      <c r="GA101" t="s">
        <v>746</v>
      </c>
      <c r="GB101">
        <v>0</v>
      </c>
      <c r="GC101">
        <v>180</v>
      </c>
    </row>
    <row r="102" spans="1:185" x14ac:dyDescent="0.25">
      <c r="A102" s="16" t="s">
        <v>263</v>
      </c>
      <c r="B102" s="40">
        <v>66.099999999999994</v>
      </c>
      <c r="C102" s="17">
        <v>300</v>
      </c>
      <c r="D102" s="15"/>
      <c r="E102" s="15"/>
      <c r="F102" s="15"/>
      <c r="G102" s="15"/>
      <c r="I102" s="9"/>
      <c r="J102" s="9" t="s">
        <v>371</v>
      </c>
      <c r="K102" s="9"/>
      <c r="L102" s="9"/>
      <c r="M102" s="9"/>
      <c r="N102" s="9"/>
      <c r="O102" s="9"/>
      <c r="Q102" s="20"/>
      <c r="R102" s="20" t="s">
        <v>745</v>
      </c>
      <c r="S102" s="20">
        <v>72.831400000000002</v>
      </c>
      <c r="T102" s="20">
        <v>0.42909999999999998</v>
      </c>
      <c r="U102" s="20">
        <v>0.217</v>
      </c>
      <c r="V102" s="20">
        <v>1245.836</v>
      </c>
      <c r="W102" s="20">
        <v>50.53</v>
      </c>
      <c r="X102" s="20"/>
      <c r="Y102" s="20"/>
      <c r="Z102" s="18"/>
      <c r="AA102" s="18"/>
      <c r="AB102" s="18"/>
      <c r="AC102" s="18"/>
      <c r="AD102" s="18"/>
      <c r="AE102" s="18"/>
      <c r="AF102" s="18"/>
      <c r="AG102" s="18"/>
      <c r="AH102" s="18"/>
      <c r="AI102" s="18"/>
      <c r="AJ102" s="18"/>
      <c r="AK102" s="18"/>
      <c r="AL102" s="18"/>
      <c r="AM102" s="18"/>
      <c r="AN102" s="18"/>
      <c r="AS102" s="4">
        <v>570</v>
      </c>
      <c r="AT102" s="5" t="s">
        <v>429</v>
      </c>
      <c r="AU102" s="7">
        <v>988.5</v>
      </c>
      <c r="AV102" s="7">
        <v>8.7027999999999999</v>
      </c>
      <c r="AW102" s="7">
        <v>0.78</v>
      </c>
      <c r="AX102" s="7">
        <v>96.251999999999995</v>
      </c>
      <c r="AY102" s="7">
        <v>1.47</v>
      </c>
      <c r="BH102" s="7"/>
      <c r="BP102" t="s">
        <v>372</v>
      </c>
      <c r="BW102" t="s">
        <v>372</v>
      </c>
      <c r="CD102" t="s">
        <v>372</v>
      </c>
      <c r="CK102" s="5" t="s">
        <v>372</v>
      </c>
      <c r="FT102" t="s">
        <v>372</v>
      </c>
      <c r="GB102" t="s">
        <v>372</v>
      </c>
    </row>
    <row r="103" spans="1:185" x14ac:dyDescent="0.25">
      <c r="A103" s="15"/>
      <c r="B103" s="40" t="s">
        <v>372</v>
      </c>
      <c r="C103" s="40"/>
      <c r="D103" s="15"/>
      <c r="E103" s="15"/>
      <c r="F103" s="15"/>
      <c r="G103" s="15"/>
      <c r="I103" s="9" t="s">
        <v>263</v>
      </c>
      <c r="J103" s="10">
        <v>321142</v>
      </c>
      <c r="K103" s="9">
        <v>60</v>
      </c>
      <c r="L103" s="9"/>
      <c r="M103" s="9"/>
      <c r="N103" s="9"/>
      <c r="O103" s="9"/>
      <c r="Q103" s="20"/>
      <c r="R103" s="20" t="s">
        <v>744</v>
      </c>
      <c r="S103" s="20">
        <v>73.221400000000003</v>
      </c>
      <c r="T103" s="20">
        <v>0.34</v>
      </c>
      <c r="U103" s="20">
        <v>0.217</v>
      </c>
      <c r="V103" s="20">
        <v>363.03399999999999</v>
      </c>
      <c r="W103" s="20">
        <v>14.73</v>
      </c>
      <c r="X103" s="20"/>
      <c r="Y103" s="20"/>
      <c r="Z103" s="18"/>
      <c r="AA103" s="18"/>
      <c r="AB103" s="18"/>
      <c r="AC103" s="18"/>
      <c r="AD103" s="18"/>
      <c r="AE103" s="18"/>
      <c r="AF103" s="18"/>
      <c r="AG103" s="18"/>
      <c r="AH103" s="18"/>
      <c r="AI103" s="18"/>
      <c r="AJ103" s="18"/>
      <c r="AK103" s="18"/>
      <c r="AL103" s="18"/>
      <c r="AM103" s="18"/>
      <c r="AN103" s="18"/>
      <c r="AS103" s="4">
        <v>570</v>
      </c>
      <c r="AT103" s="5" t="s">
        <v>443</v>
      </c>
      <c r="AU103" s="7">
        <v>992.04399999999998</v>
      </c>
      <c r="AV103" s="7">
        <v>2.8127</v>
      </c>
      <c r="AW103" s="7">
        <v>0.78</v>
      </c>
      <c r="AX103" s="7">
        <v>216.81399999999999</v>
      </c>
      <c r="AY103" s="7">
        <v>3.3</v>
      </c>
      <c r="BH103" s="7"/>
      <c r="BO103" t="s">
        <v>864</v>
      </c>
      <c r="BP103">
        <v>42.06</v>
      </c>
      <c r="BV103" t="s">
        <v>864</v>
      </c>
      <c r="BW103">
        <v>47.8</v>
      </c>
      <c r="CC103" t="s">
        <v>262</v>
      </c>
      <c r="CD103">
        <v>33.86</v>
      </c>
      <c r="CJ103" s="5" t="s">
        <v>262</v>
      </c>
      <c r="CK103" s="5" t="s">
        <v>790</v>
      </c>
      <c r="FS103" t="s">
        <v>745</v>
      </c>
      <c r="FT103">
        <v>72.42</v>
      </c>
      <c r="GA103" t="s">
        <v>745</v>
      </c>
      <c r="GB103">
        <v>72.42</v>
      </c>
    </row>
    <row r="104" spans="1:185" x14ac:dyDescent="0.25">
      <c r="A104" s="16" t="s">
        <v>262</v>
      </c>
      <c r="B104" s="40">
        <v>33.9</v>
      </c>
      <c r="C104" s="40"/>
      <c r="D104" s="15"/>
      <c r="E104" s="15"/>
      <c r="F104" s="15"/>
      <c r="G104" s="15"/>
      <c r="I104" s="9"/>
      <c r="J104" s="9" t="s">
        <v>372</v>
      </c>
      <c r="K104" s="9"/>
      <c r="L104" s="9"/>
      <c r="M104" s="9"/>
      <c r="N104" s="9"/>
      <c r="O104" s="9"/>
      <c r="Q104" s="19">
        <v>660</v>
      </c>
      <c r="R104" s="20" t="s">
        <v>746</v>
      </c>
      <c r="S104" s="20">
        <v>76.394199999999998</v>
      </c>
      <c r="T104" s="20">
        <v>1.8081</v>
      </c>
      <c r="U104" s="20">
        <v>0.193</v>
      </c>
      <c r="V104" s="20">
        <v>783.63099999999997</v>
      </c>
      <c r="W104" s="20">
        <v>35.28</v>
      </c>
      <c r="X104" s="20"/>
      <c r="Y104" s="20"/>
      <c r="Z104" s="18"/>
      <c r="AA104" s="18"/>
      <c r="AB104" s="18"/>
      <c r="AC104" s="18"/>
      <c r="AD104" s="18"/>
      <c r="AE104" s="18"/>
      <c r="AF104" s="18"/>
      <c r="AG104" s="18"/>
      <c r="AH104" s="18"/>
      <c r="AI104" s="18"/>
      <c r="AJ104" s="18"/>
      <c r="AK104" s="18"/>
      <c r="AL104" s="18"/>
      <c r="AM104" s="18"/>
      <c r="AN104" s="18"/>
      <c r="AS104" s="4">
        <v>570</v>
      </c>
      <c r="AT104" s="5" t="s">
        <v>448</v>
      </c>
      <c r="AU104" s="7">
        <v>953.36710000000005</v>
      </c>
      <c r="AV104" s="7">
        <v>2.3618999999999999</v>
      </c>
      <c r="AW104" s="7">
        <v>0.78</v>
      </c>
      <c r="AX104" s="7">
        <v>5139.549</v>
      </c>
      <c r="AY104" s="7">
        <v>78.23</v>
      </c>
      <c r="BH104" s="7"/>
      <c r="BP104" t="s">
        <v>372</v>
      </c>
      <c r="BW104" t="s">
        <v>372</v>
      </c>
      <c r="CD104" t="s">
        <v>372</v>
      </c>
      <c r="CK104" s="5" t="s">
        <v>372</v>
      </c>
      <c r="FT104" t="s">
        <v>372</v>
      </c>
      <c r="GB104" t="s">
        <v>372</v>
      </c>
    </row>
    <row r="105" spans="1:185" x14ac:dyDescent="0.25">
      <c r="A105" s="15"/>
      <c r="B105" s="40" t="s">
        <v>372</v>
      </c>
      <c r="C105" s="40"/>
      <c r="D105" s="15"/>
      <c r="E105" s="15"/>
      <c r="F105" s="15"/>
      <c r="G105" s="15"/>
      <c r="I105" s="9" t="s">
        <v>262</v>
      </c>
      <c r="J105" s="10">
        <v>178111</v>
      </c>
      <c r="K105" s="9"/>
      <c r="L105" s="9"/>
      <c r="M105" s="9"/>
      <c r="N105" s="9"/>
      <c r="O105" s="9"/>
      <c r="Q105" s="20"/>
      <c r="R105" s="20" t="s">
        <v>745</v>
      </c>
      <c r="S105" s="20">
        <v>72.820899999999995</v>
      </c>
      <c r="T105" s="20">
        <v>0.41399999999999998</v>
      </c>
      <c r="U105" s="20">
        <v>0.217</v>
      </c>
      <c r="V105" s="20">
        <v>1218.742</v>
      </c>
      <c r="W105" s="20">
        <v>48.8</v>
      </c>
      <c r="X105" s="20"/>
      <c r="Y105" s="20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8"/>
      <c r="AL105" s="18"/>
      <c r="AM105" s="18"/>
      <c r="AN105" s="18"/>
      <c r="AS105" s="4">
        <v>600</v>
      </c>
      <c r="AT105" s="5" t="s">
        <v>442</v>
      </c>
      <c r="AU105" s="7">
        <v>986.45740000000001</v>
      </c>
      <c r="AV105" s="7">
        <v>4.9740000000000002</v>
      </c>
      <c r="AW105" s="7">
        <v>0.78</v>
      </c>
      <c r="AX105" s="7">
        <v>826.27599999999995</v>
      </c>
      <c r="AY105" s="7">
        <v>12.87</v>
      </c>
      <c r="BH105" s="7"/>
      <c r="BO105" t="s">
        <v>6</v>
      </c>
      <c r="BP105">
        <v>78.25</v>
      </c>
      <c r="BQ105">
        <v>330</v>
      </c>
      <c r="BV105" t="s">
        <v>6</v>
      </c>
      <c r="BW105">
        <v>74.040000000000006</v>
      </c>
      <c r="BX105">
        <v>330</v>
      </c>
      <c r="CC105" t="s">
        <v>263</v>
      </c>
      <c r="CD105">
        <v>57.61</v>
      </c>
      <c r="CE105">
        <v>330</v>
      </c>
      <c r="CJ105" s="5" t="s">
        <v>263</v>
      </c>
      <c r="CK105" s="5" t="s">
        <v>791</v>
      </c>
      <c r="CL105" s="5" t="s">
        <v>39</v>
      </c>
      <c r="FS105" t="s">
        <v>744</v>
      </c>
      <c r="FT105">
        <v>27.58</v>
      </c>
      <c r="GA105" t="s">
        <v>744</v>
      </c>
      <c r="GB105">
        <v>27.58</v>
      </c>
    </row>
    <row r="106" spans="1:185" x14ac:dyDescent="0.25">
      <c r="A106" s="16" t="s">
        <v>263</v>
      </c>
      <c r="B106" s="40">
        <v>57.6</v>
      </c>
      <c r="C106" s="17">
        <v>330</v>
      </c>
      <c r="D106" s="15"/>
      <c r="E106" s="15"/>
      <c r="F106" s="15"/>
      <c r="G106" s="15"/>
      <c r="I106" s="9"/>
      <c r="J106" s="9" t="s">
        <v>372</v>
      </c>
      <c r="K106" s="9"/>
      <c r="L106" s="9"/>
      <c r="M106" s="9"/>
      <c r="N106" s="9"/>
      <c r="O106" s="9"/>
      <c r="Q106" s="20"/>
      <c r="R106" s="20" t="s">
        <v>744</v>
      </c>
      <c r="S106" s="20">
        <v>73.212900000000005</v>
      </c>
      <c r="T106" s="20">
        <v>0.34</v>
      </c>
      <c r="U106" s="20">
        <v>0.217</v>
      </c>
      <c r="V106" s="20">
        <v>397.51799999999997</v>
      </c>
      <c r="W106" s="20">
        <v>15.92</v>
      </c>
      <c r="X106" s="20"/>
      <c r="Y106" s="20"/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  <c r="AJ106" s="18"/>
      <c r="AK106" s="18"/>
      <c r="AL106" s="18"/>
      <c r="AM106" s="18"/>
      <c r="AN106" s="18"/>
      <c r="AS106" s="4">
        <v>600</v>
      </c>
      <c r="AT106" s="5" t="s">
        <v>427</v>
      </c>
      <c r="AU106" s="7">
        <v>987.79480000000001</v>
      </c>
      <c r="AV106" s="7">
        <v>1.7434000000000001</v>
      </c>
      <c r="AW106" s="7">
        <v>0.78</v>
      </c>
      <c r="AX106" s="7">
        <v>0</v>
      </c>
      <c r="AY106" s="7">
        <v>0</v>
      </c>
      <c r="BH106" s="7"/>
      <c r="BP106" t="s">
        <v>372</v>
      </c>
      <c r="BW106" t="s">
        <v>372</v>
      </c>
      <c r="CD106" t="s">
        <v>372</v>
      </c>
      <c r="CK106" s="5" t="s">
        <v>372</v>
      </c>
      <c r="FT106" t="s">
        <v>372</v>
      </c>
      <c r="GB106" t="s">
        <v>372</v>
      </c>
    </row>
    <row r="107" spans="1:185" x14ac:dyDescent="0.25">
      <c r="A107" s="15"/>
      <c r="B107" s="40" t="s">
        <v>372</v>
      </c>
      <c r="C107" s="40"/>
      <c r="D107" s="15"/>
      <c r="E107" s="15"/>
      <c r="F107" s="15"/>
      <c r="G107" s="15"/>
      <c r="I107" s="9"/>
      <c r="J107" s="9"/>
      <c r="K107" s="9"/>
      <c r="L107" s="9"/>
      <c r="M107" s="9"/>
      <c r="N107" s="9"/>
      <c r="O107" s="9"/>
      <c r="Q107" s="19">
        <v>690</v>
      </c>
      <c r="R107" s="20" t="s">
        <v>746</v>
      </c>
      <c r="S107" s="20">
        <v>76.411500000000004</v>
      </c>
      <c r="T107" s="20">
        <v>1.9079999999999999</v>
      </c>
      <c r="U107" s="20">
        <v>0.193</v>
      </c>
      <c r="V107" s="20">
        <v>792.42100000000005</v>
      </c>
      <c r="W107" s="20">
        <v>34.46</v>
      </c>
      <c r="X107" s="20"/>
      <c r="Y107" s="20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/>
      <c r="AS107" s="4">
        <v>600</v>
      </c>
      <c r="AT107" s="5" t="s">
        <v>429</v>
      </c>
      <c r="AU107" s="7">
        <v>988.5</v>
      </c>
      <c r="AV107" s="7">
        <v>4.3811999999999998</v>
      </c>
      <c r="AW107" s="7">
        <v>0.78</v>
      </c>
      <c r="AX107" s="7">
        <v>7.8E-2</v>
      </c>
      <c r="AY107" s="7">
        <v>0</v>
      </c>
      <c r="BH107" s="7"/>
      <c r="BO107" t="s">
        <v>864</v>
      </c>
      <c r="BP107">
        <v>21.75</v>
      </c>
      <c r="BV107" t="s">
        <v>864</v>
      </c>
      <c r="BW107">
        <v>25.96</v>
      </c>
      <c r="CC107" t="s">
        <v>262</v>
      </c>
      <c r="CD107">
        <v>42.39</v>
      </c>
      <c r="CJ107" s="5" t="s">
        <v>262</v>
      </c>
      <c r="CK107" s="5" t="s">
        <v>792</v>
      </c>
      <c r="FS107" t="s">
        <v>746</v>
      </c>
      <c r="FT107">
        <v>0</v>
      </c>
      <c r="FU107">
        <v>200</v>
      </c>
      <c r="GA107" t="s">
        <v>746</v>
      </c>
      <c r="GB107">
        <v>0</v>
      </c>
      <c r="GC107">
        <v>200</v>
      </c>
    </row>
    <row r="108" spans="1:185" x14ac:dyDescent="0.25">
      <c r="A108" s="16" t="s">
        <v>262</v>
      </c>
      <c r="B108" s="40">
        <v>42.4</v>
      </c>
      <c r="C108" s="40"/>
      <c r="D108" s="15"/>
      <c r="E108" s="15"/>
      <c r="F108" s="15"/>
      <c r="G108" s="15"/>
      <c r="I108" s="9"/>
      <c r="J108" s="9"/>
      <c r="K108" s="9"/>
      <c r="L108" s="9"/>
      <c r="M108" s="9"/>
      <c r="N108" s="9"/>
      <c r="O108" s="9"/>
      <c r="Q108" s="20"/>
      <c r="R108" s="20" t="s">
        <v>745</v>
      </c>
      <c r="S108" s="20">
        <v>72.843800000000002</v>
      </c>
      <c r="T108" s="20">
        <v>0.42770000000000002</v>
      </c>
      <c r="U108" s="20">
        <v>0.217</v>
      </c>
      <c r="V108" s="20">
        <v>1283.0650000000001</v>
      </c>
      <c r="W108" s="20">
        <v>49.62</v>
      </c>
      <c r="X108" s="20"/>
      <c r="Y108" s="20"/>
      <c r="Z108" s="18"/>
      <c r="AA108" s="18"/>
      <c r="AB108" s="18"/>
      <c r="AC108" s="18"/>
      <c r="AD108" s="18"/>
      <c r="AE108" s="18"/>
      <c r="AF108" s="18"/>
      <c r="AG108" s="18"/>
      <c r="AH108" s="18"/>
      <c r="AI108" s="18"/>
      <c r="AJ108" s="18"/>
      <c r="AK108" s="18"/>
      <c r="AL108" s="18"/>
      <c r="AM108" s="18"/>
      <c r="AN108" s="18"/>
      <c r="AS108" s="4">
        <v>600</v>
      </c>
      <c r="AT108" s="5" t="s">
        <v>443</v>
      </c>
      <c r="AU108" s="7">
        <v>992.04399999999998</v>
      </c>
      <c r="AV108" s="7">
        <v>4.3863000000000003</v>
      </c>
      <c r="AW108" s="7">
        <v>0.78</v>
      </c>
      <c r="AX108" s="7">
        <v>324.69</v>
      </c>
      <c r="AY108" s="7">
        <v>5.0599999999999996</v>
      </c>
      <c r="BH108" s="7"/>
      <c r="BP108" t="s">
        <v>372</v>
      </c>
      <c r="BW108" t="s">
        <v>372</v>
      </c>
      <c r="CD108" t="s">
        <v>372</v>
      </c>
      <c r="CK108" s="5" t="s">
        <v>372</v>
      </c>
      <c r="FT108" t="s">
        <v>372</v>
      </c>
      <c r="GB108" t="s">
        <v>372</v>
      </c>
    </row>
    <row r="109" spans="1:185" x14ac:dyDescent="0.25">
      <c r="A109" s="15"/>
      <c r="B109" s="40" t="s">
        <v>372</v>
      </c>
      <c r="C109" s="40"/>
      <c r="D109" s="15"/>
      <c r="E109" s="15"/>
      <c r="F109" s="15"/>
      <c r="G109" s="15"/>
      <c r="I109" s="9" t="s">
        <v>375</v>
      </c>
      <c r="J109" s="9"/>
      <c r="K109" s="9"/>
      <c r="L109" s="9"/>
      <c r="M109" s="9"/>
      <c r="N109" s="9"/>
      <c r="O109" s="9"/>
      <c r="Q109" s="20"/>
      <c r="R109" s="20" t="s">
        <v>744</v>
      </c>
      <c r="S109" s="20">
        <v>73.246099999999998</v>
      </c>
      <c r="T109" s="20">
        <v>0.34</v>
      </c>
      <c r="U109" s="20">
        <v>0.217</v>
      </c>
      <c r="V109" s="20">
        <v>411.822</v>
      </c>
      <c r="W109" s="20">
        <v>15.93</v>
      </c>
      <c r="X109" s="20"/>
      <c r="Y109" s="20"/>
      <c r="Z109" s="18"/>
      <c r="AA109" s="18"/>
      <c r="AB109" s="18"/>
      <c r="AC109" s="18"/>
      <c r="AD109" s="18"/>
      <c r="AE109" s="18"/>
      <c r="AF109" s="18"/>
      <c r="AG109" s="18"/>
      <c r="AH109" s="18"/>
      <c r="AI109" s="18"/>
      <c r="AJ109" s="18"/>
      <c r="AK109" s="18"/>
      <c r="AL109" s="18"/>
      <c r="AM109" s="18"/>
      <c r="AN109" s="18"/>
      <c r="AS109" s="4">
        <v>600</v>
      </c>
      <c r="AT109" s="5" t="s">
        <v>448</v>
      </c>
      <c r="AU109" s="7">
        <v>953.32249999999999</v>
      </c>
      <c r="AV109" s="7">
        <v>2.4121999999999999</v>
      </c>
      <c r="AW109" s="7">
        <v>0.78</v>
      </c>
      <c r="AX109" s="7">
        <v>5267.893</v>
      </c>
      <c r="AY109" s="7">
        <v>82.07</v>
      </c>
      <c r="BH109" s="7"/>
      <c r="BO109" t="s">
        <v>6</v>
      </c>
      <c r="BP109">
        <v>73.94</v>
      </c>
      <c r="BQ109">
        <v>360</v>
      </c>
      <c r="BV109" t="s">
        <v>6</v>
      </c>
      <c r="BW109">
        <v>69.22</v>
      </c>
      <c r="BX109">
        <v>360</v>
      </c>
      <c r="CC109" t="s">
        <v>263</v>
      </c>
      <c r="CD109">
        <v>60.77</v>
      </c>
      <c r="CE109">
        <v>360</v>
      </c>
      <c r="CJ109" s="5" t="s">
        <v>263</v>
      </c>
      <c r="CK109" s="5" t="s">
        <v>793</v>
      </c>
      <c r="CL109" s="5" t="s">
        <v>41</v>
      </c>
      <c r="FS109" t="s">
        <v>745</v>
      </c>
      <c r="FT109">
        <v>72.790000000000006</v>
      </c>
      <c r="GA109" t="s">
        <v>745</v>
      </c>
      <c r="GB109">
        <v>72.790000000000006</v>
      </c>
    </row>
    <row r="110" spans="1:185" x14ac:dyDescent="0.25">
      <c r="A110" s="16" t="s">
        <v>263</v>
      </c>
      <c r="B110" s="40">
        <v>60.77</v>
      </c>
      <c r="C110" s="17">
        <v>360</v>
      </c>
      <c r="D110" s="15"/>
      <c r="E110" s="15"/>
      <c r="F110" s="15"/>
      <c r="G110" s="15"/>
      <c r="I110" s="9"/>
      <c r="J110" s="9"/>
      <c r="K110" s="9"/>
      <c r="L110" s="9"/>
      <c r="M110" s="9"/>
      <c r="N110" s="9"/>
      <c r="O110" s="9"/>
      <c r="Q110" s="20"/>
      <c r="R110" s="20"/>
      <c r="S110" s="20"/>
      <c r="T110" s="20"/>
      <c r="U110" s="20"/>
      <c r="V110" s="20"/>
      <c r="W110" s="20"/>
      <c r="X110" s="20"/>
      <c r="Y110" s="20"/>
      <c r="Z110" s="18"/>
      <c r="AA110" s="18"/>
      <c r="AB110" s="18"/>
      <c r="AC110" s="18"/>
      <c r="AD110" s="18"/>
      <c r="AE110" s="18"/>
      <c r="AF110" s="18"/>
      <c r="AG110" s="18"/>
      <c r="AH110" s="18"/>
      <c r="AI110" s="18"/>
      <c r="AJ110" s="18"/>
      <c r="AK110" s="18"/>
      <c r="AL110" s="18"/>
      <c r="AM110" s="18"/>
      <c r="AN110" s="18"/>
      <c r="AS110" s="4">
        <v>630</v>
      </c>
      <c r="AT110" s="5" t="s">
        <v>442</v>
      </c>
      <c r="AU110" s="7">
        <v>986.4</v>
      </c>
      <c r="AV110" s="7">
        <v>5.7697000000000003</v>
      </c>
      <c r="AW110" s="7">
        <v>0.78</v>
      </c>
      <c r="AX110" s="7">
        <v>1150.894</v>
      </c>
      <c r="AY110" s="7">
        <v>18.02</v>
      </c>
      <c r="BP110" t="s">
        <v>372</v>
      </c>
      <c r="BW110" t="s">
        <v>372</v>
      </c>
      <c r="CD110" t="s">
        <v>372</v>
      </c>
      <c r="CK110" s="5" t="s">
        <v>372</v>
      </c>
      <c r="FT110" t="s">
        <v>372</v>
      </c>
      <c r="GB110" t="s">
        <v>372</v>
      </c>
    </row>
    <row r="111" spans="1:185" x14ac:dyDescent="0.25">
      <c r="A111" s="15"/>
      <c r="B111" s="40" t="s">
        <v>372</v>
      </c>
      <c r="C111" s="40"/>
      <c r="D111" s="15"/>
      <c r="E111" s="15"/>
      <c r="F111" s="15"/>
      <c r="G111" s="15"/>
      <c r="I111" s="9">
        <v>60</v>
      </c>
      <c r="J111" s="9" t="s">
        <v>263</v>
      </c>
      <c r="K111" s="9" t="s">
        <v>262</v>
      </c>
      <c r="L111" s="9"/>
      <c r="M111" s="9"/>
      <c r="N111" s="9"/>
      <c r="O111" s="9"/>
      <c r="Q111" s="20"/>
      <c r="R111" s="20"/>
      <c r="S111" s="20"/>
      <c r="T111" s="20"/>
      <c r="U111" s="20"/>
      <c r="V111" s="20"/>
      <c r="W111" s="20"/>
      <c r="X111" s="20"/>
      <c r="Y111" s="20"/>
      <c r="Z111" s="18"/>
      <c r="AA111" s="18"/>
      <c r="AB111" s="18"/>
      <c r="AC111" s="18"/>
      <c r="AD111" s="18"/>
      <c r="AE111" s="18"/>
      <c r="AF111" s="18"/>
      <c r="AG111" s="18"/>
      <c r="AH111" s="18"/>
      <c r="AI111" s="18"/>
      <c r="AJ111" s="18"/>
      <c r="AK111" s="18"/>
      <c r="AL111" s="18"/>
      <c r="AM111" s="18"/>
      <c r="AN111" s="18"/>
      <c r="AS111" s="4">
        <v>630</v>
      </c>
      <c r="AT111" s="5" t="s">
        <v>427</v>
      </c>
      <c r="AU111" s="7">
        <v>987.7</v>
      </c>
      <c r="AV111" s="7">
        <v>0.6</v>
      </c>
      <c r="AW111" s="7">
        <v>0.78</v>
      </c>
      <c r="AX111" s="7">
        <v>0</v>
      </c>
      <c r="AY111" s="7">
        <v>0</v>
      </c>
      <c r="BO111" t="s">
        <v>864</v>
      </c>
      <c r="BP111">
        <v>26.06</v>
      </c>
      <c r="BV111" t="s">
        <v>864</v>
      </c>
      <c r="BW111">
        <v>30.78</v>
      </c>
      <c r="CC111" t="s">
        <v>262</v>
      </c>
      <c r="CD111">
        <v>39.229999999999997</v>
      </c>
      <c r="CJ111" s="5" t="s">
        <v>262</v>
      </c>
      <c r="CK111" s="5" t="s">
        <v>794</v>
      </c>
      <c r="FS111" t="s">
        <v>744</v>
      </c>
      <c r="FT111">
        <v>27.21</v>
      </c>
      <c r="GA111" t="s">
        <v>744</v>
      </c>
      <c r="GB111">
        <v>27.21</v>
      </c>
    </row>
    <row r="112" spans="1:185" x14ac:dyDescent="0.25">
      <c r="A112" s="16" t="s">
        <v>262</v>
      </c>
      <c r="B112" s="40">
        <v>39.229999999999997</v>
      </c>
      <c r="C112" s="40"/>
      <c r="D112" s="15"/>
      <c r="E112" s="15"/>
      <c r="F112" s="15"/>
      <c r="G112" s="15"/>
      <c r="I112" s="9" t="s">
        <v>370</v>
      </c>
      <c r="J112" s="9" t="s">
        <v>273</v>
      </c>
      <c r="K112" s="9" t="s">
        <v>272</v>
      </c>
      <c r="L112" s="9"/>
      <c r="M112" s="9"/>
      <c r="N112" s="9"/>
      <c r="O112" s="9"/>
      <c r="Q112" s="20" t="s">
        <v>369</v>
      </c>
      <c r="R112" s="20"/>
      <c r="S112" s="20"/>
      <c r="T112" s="20"/>
      <c r="U112" s="20"/>
      <c r="V112" s="20"/>
      <c r="W112" s="20"/>
      <c r="X112" s="20"/>
      <c r="Y112" s="20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  <c r="AK112" s="18"/>
      <c r="AL112" s="18"/>
      <c r="AM112" s="18"/>
      <c r="AN112" s="18"/>
      <c r="AS112" s="4">
        <v>630</v>
      </c>
      <c r="AT112" s="5" t="s">
        <v>429</v>
      </c>
      <c r="AU112" s="7">
        <v>988.5</v>
      </c>
      <c r="AV112" s="7">
        <v>18</v>
      </c>
      <c r="AW112" s="7">
        <v>0.78</v>
      </c>
      <c r="AX112" s="7">
        <v>0</v>
      </c>
      <c r="AY112" s="7">
        <v>0</v>
      </c>
      <c r="BP112" t="s">
        <v>372</v>
      </c>
      <c r="BW112" t="s">
        <v>372</v>
      </c>
      <c r="CD112" t="s">
        <v>372</v>
      </c>
      <c r="CK112" s="5" t="s">
        <v>372</v>
      </c>
      <c r="FT112" t="s">
        <v>372</v>
      </c>
      <c r="GB112" t="s">
        <v>372</v>
      </c>
    </row>
    <row r="113" spans="1:185" x14ac:dyDescent="0.25">
      <c r="A113" s="15"/>
      <c r="B113" s="40" t="s">
        <v>372</v>
      </c>
      <c r="C113" s="40"/>
      <c r="D113" s="15"/>
      <c r="E113" s="15"/>
      <c r="F113" s="15"/>
      <c r="G113" s="15"/>
      <c r="I113" s="9" t="s">
        <v>371</v>
      </c>
      <c r="J113" s="9" t="s">
        <v>372</v>
      </c>
      <c r="K113" s="9" t="s">
        <v>372</v>
      </c>
      <c r="L113" s="9"/>
      <c r="M113" s="9"/>
      <c r="N113" s="9"/>
      <c r="O113" s="9"/>
      <c r="Q113" s="20" t="s">
        <v>361</v>
      </c>
      <c r="R113" s="20" t="s">
        <v>370</v>
      </c>
      <c r="S113" s="20" t="s">
        <v>360</v>
      </c>
      <c r="T113" s="20"/>
      <c r="U113" s="20"/>
      <c r="V113" s="20"/>
      <c r="W113" s="20"/>
      <c r="X113" s="20"/>
      <c r="Y113" s="20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  <c r="AS113" s="4">
        <v>630</v>
      </c>
      <c r="AT113" s="5" t="s">
        <v>443</v>
      </c>
      <c r="AU113" s="7">
        <v>992.04399999999998</v>
      </c>
      <c r="AV113" s="7">
        <v>3.4910999999999999</v>
      </c>
      <c r="AW113" s="7">
        <v>0.78</v>
      </c>
      <c r="AX113" s="7">
        <v>224.536</v>
      </c>
      <c r="AY113" s="7">
        <v>3.52</v>
      </c>
      <c r="BO113" t="s">
        <v>6</v>
      </c>
      <c r="BP113">
        <v>79.650000000000006</v>
      </c>
      <c r="BQ113">
        <v>390</v>
      </c>
      <c r="BV113" t="s">
        <v>6</v>
      </c>
      <c r="BW113">
        <v>75.63</v>
      </c>
      <c r="BX113">
        <v>390</v>
      </c>
      <c r="CC113" t="s">
        <v>263</v>
      </c>
      <c r="CD113">
        <v>66.83</v>
      </c>
      <c r="CE113">
        <v>390</v>
      </c>
      <c r="CJ113" s="5" t="s">
        <v>263</v>
      </c>
      <c r="CK113" s="5" t="s">
        <v>795</v>
      </c>
      <c r="CL113" s="5" t="s">
        <v>43</v>
      </c>
    </row>
    <row r="114" spans="1:185" x14ac:dyDescent="0.25">
      <c r="A114" s="16" t="s">
        <v>263</v>
      </c>
      <c r="B114" s="40">
        <v>66.8</v>
      </c>
      <c r="C114" s="17">
        <v>390</v>
      </c>
      <c r="D114" s="15"/>
      <c r="E114" s="15"/>
      <c r="F114" s="15"/>
      <c r="G114" s="15"/>
      <c r="I114" s="9"/>
      <c r="J114" s="9"/>
      <c r="K114" s="9"/>
      <c r="L114" s="9"/>
      <c r="M114" s="9"/>
      <c r="N114" s="9"/>
      <c r="O114" s="9"/>
      <c r="Q114" s="20"/>
      <c r="R114" s="20" t="s">
        <v>371</v>
      </c>
      <c r="S114" s="20"/>
      <c r="T114" s="20"/>
      <c r="U114" s="20"/>
      <c r="V114" s="20"/>
      <c r="W114" s="20"/>
      <c r="X114" s="20"/>
      <c r="Y114" s="20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/>
      <c r="AS114" s="4">
        <v>630</v>
      </c>
      <c r="AT114" s="5" t="s">
        <v>448</v>
      </c>
      <c r="AU114" s="7">
        <v>953.31960000000004</v>
      </c>
      <c r="AV114" s="7">
        <v>2.3172999999999999</v>
      </c>
      <c r="AW114" s="7">
        <v>0.78</v>
      </c>
      <c r="AX114" s="7">
        <v>5010.3609999999999</v>
      </c>
      <c r="AY114" s="7">
        <v>78.459999999999994</v>
      </c>
      <c r="BP114" t="s">
        <v>372</v>
      </c>
      <c r="BW114" t="s">
        <v>372</v>
      </c>
      <c r="CD114" t="s">
        <v>372</v>
      </c>
      <c r="CK114" s="5" t="s">
        <v>372</v>
      </c>
    </row>
    <row r="115" spans="1:185" x14ac:dyDescent="0.25">
      <c r="A115" s="15"/>
      <c r="B115" s="40" t="s">
        <v>372</v>
      </c>
      <c r="C115" s="40"/>
      <c r="D115" s="15"/>
      <c r="E115" s="15"/>
      <c r="F115" s="15"/>
      <c r="G115" s="15"/>
      <c r="I115" s="9" t="s">
        <v>376</v>
      </c>
      <c r="J115" s="9"/>
      <c r="K115" s="9"/>
      <c r="L115" s="9"/>
      <c r="M115" s="9"/>
      <c r="N115" s="9"/>
      <c r="O115" s="9"/>
      <c r="Q115" s="20" t="s">
        <v>746</v>
      </c>
      <c r="R115" s="20">
        <v>79.14</v>
      </c>
      <c r="S115" s="19">
        <v>0</v>
      </c>
      <c r="T115" s="20"/>
      <c r="U115" s="20"/>
      <c r="V115" s="20"/>
      <c r="W115" s="20"/>
      <c r="X115" s="20"/>
      <c r="Y115" s="20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S115" s="4">
        <v>660</v>
      </c>
      <c r="AT115" s="5" t="s">
        <v>442</v>
      </c>
      <c r="AU115" s="7">
        <v>986.6</v>
      </c>
      <c r="AV115" s="7">
        <v>5.8856000000000002</v>
      </c>
      <c r="AW115" s="7">
        <v>0.78</v>
      </c>
      <c r="AX115" s="7">
        <v>994.89599999999996</v>
      </c>
      <c r="AY115" s="7">
        <v>16.600000000000001</v>
      </c>
      <c r="BO115" t="s">
        <v>864</v>
      </c>
      <c r="BP115">
        <v>20.350000000000001</v>
      </c>
      <c r="BV115" t="s">
        <v>864</v>
      </c>
      <c r="BW115">
        <v>24.37</v>
      </c>
      <c r="CC115" t="s">
        <v>262</v>
      </c>
      <c r="CD115">
        <v>33.17</v>
      </c>
      <c r="CJ115" s="5" t="s">
        <v>262</v>
      </c>
      <c r="CK115" s="5" t="s">
        <v>796</v>
      </c>
      <c r="FS115" t="s">
        <v>373</v>
      </c>
      <c r="GA115" t="s">
        <v>373</v>
      </c>
    </row>
    <row r="116" spans="1:185" x14ac:dyDescent="0.25">
      <c r="A116" s="16" t="s">
        <v>262</v>
      </c>
      <c r="B116" s="40">
        <v>33.200000000000003</v>
      </c>
      <c r="C116" s="40"/>
      <c r="D116" s="15"/>
      <c r="E116" s="15"/>
      <c r="F116" s="15"/>
      <c r="G116" s="15"/>
      <c r="I116" s="9"/>
      <c r="J116" s="9"/>
      <c r="K116" s="9"/>
      <c r="L116" s="9"/>
      <c r="M116" s="9"/>
      <c r="N116" s="9"/>
      <c r="O116" s="9"/>
      <c r="Q116" s="20"/>
      <c r="R116" s="20" t="s">
        <v>372</v>
      </c>
      <c r="S116" s="20"/>
      <c r="T116" s="20"/>
      <c r="U116" s="20"/>
      <c r="V116" s="20"/>
      <c r="W116" s="20"/>
      <c r="X116" s="20"/>
      <c r="Y116" s="20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  <c r="AL116" s="18"/>
      <c r="AM116" s="18"/>
      <c r="AN116" s="18"/>
      <c r="AS116" s="4">
        <v>660</v>
      </c>
      <c r="AT116" s="5" t="s">
        <v>427</v>
      </c>
      <c r="AU116" s="7">
        <v>987.9</v>
      </c>
      <c r="AV116" s="7">
        <v>0.61029999999999995</v>
      </c>
      <c r="AW116" s="7">
        <v>0.78</v>
      </c>
      <c r="AX116" s="7">
        <v>0</v>
      </c>
      <c r="AY116" s="7">
        <v>0</v>
      </c>
      <c r="BP116" t="s">
        <v>372</v>
      </c>
      <c r="BW116" t="s">
        <v>372</v>
      </c>
      <c r="CD116" t="s">
        <v>372</v>
      </c>
      <c r="CK116" s="5" t="s">
        <v>372</v>
      </c>
      <c r="FS116" t="s">
        <v>361</v>
      </c>
      <c r="FT116" t="s">
        <v>365</v>
      </c>
      <c r="FU116" t="s">
        <v>870</v>
      </c>
      <c r="GA116" t="s">
        <v>361</v>
      </c>
      <c r="GB116" t="s">
        <v>365</v>
      </c>
      <c r="GC116" t="s">
        <v>870</v>
      </c>
    </row>
    <row r="117" spans="1:185" x14ac:dyDescent="0.25">
      <c r="A117" s="15"/>
      <c r="B117" s="40" t="s">
        <v>372</v>
      </c>
      <c r="C117" s="40"/>
      <c r="D117" s="15"/>
      <c r="E117" s="15"/>
      <c r="F117" s="15"/>
      <c r="G117" s="15"/>
      <c r="I117" s="9">
        <v>60</v>
      </c>
      <c r="J117" s="9" t="s">
        <v>263</v>
      </c>
      <c r="K117" s="9" t="s">
        <v>262</v>
      </c>
      <c r="L117" s="9"/>
      <c r="M117" s="9"/>
      <c r="N117" s="9"/>
      <c r="O117" s="9"/>
      <c r="Q117" s="20" t="s">
        <v>745</v>
      </c>
      <c r="R117" s="20">
        <v>15.05</v>
      </c>
      <c r="S117" s="20"/>
      <c r="T117" s="20"/>
      <c r="U117" s="20"/>
      <c r="V117" s="20"/>
      <c r="W117" s="20"/>
      <c r="X117" s="20"/>
      <c r="Y117" s="20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18"/>
      <c r="AN117" s="18"/>
      <c r="AS117" s="4">
        <v>660</v>
      </c>
      <c r="AT117" s="5" t="s">
        <v>429</v>
      </c>
      <c r="AU117" s="7">
        <v>988.5</v>
      </c>
      <c r="AV117" s="7">
        <v>0.78190000000000004</v>
      </c>
      <c r="AW117" s="7">
        <v>0.78</v>
      </c>
      <c r="AX117" s="7">
        <v>1.901</v>
      </c>
      <c r="AY117" s="7">
        <v>0.03</v>
      </c>
      <c r="BO117" t="s">
        <v>6</v>
      </c>
      <c r="BP117">
        <v>86.73</v>
      </c>
      <c r="BQ117">
        <v>420</v>
      </c>
      <c r="BV117" t="s">
        <v>6</v>
      </c>
      <c r="BW117">
        <v>83.82</v>
      </c>
      <c r="BX117">
        <v>420</v>
      </c>
      <c r="CC117" t="s">
        <v>263</v>
      </c>
      <c r="CD117">
        <v>59.12</v>
      </c>
      <c r="CE117">
        <v>420</v>
      </c>
      <c r="CJ117" s="5" t="s">
        <v>263</v>
      </c>
      <c r="CK117" s="5" t="s">
        <v>797</v>
      </c>
      <c r="CL117" s="5" t="s">
        <v>45</v>
      </c>
      <c r="FT117" t="s">
        <v>371</v>
      </c>
      <c r="GB117" t="s">
        <v>371</v>
      </c>
    </row>
    <row r="118" spans="1:185" x14ac:dyDescent="0.25">
      <c r="A118" s="16" t="s">
        <v>263</v>
      </c>
      <c r="B118" s="40">
        <v>59.15</v>
      </c>
      <c r="C118" s="17">
        <v>420</v>
      </c>
      <c r="D118" s="15"/>
      <c r="E118" s="15"/>
      <c r="F118" s="15"/>
      <c r="G118" s="15"/>
      <c r="I118" s="9" t="s">
        <v>365</v>
      </c>
      <c r="J118" s="10">
        <v>321142</v>
      </c>
      <c r="K118" s="10">
        <v>178111</v>
      </c>
      <c r="L118" s="9"/>
      <c r="M118" s="9"/>
      <c r="N118" s="9"/>
      <c r="O118" s="9"/>
      <c r="Q118" s="20"/>
      <c r="R118" s="20" t="s">
        <v>372</v>
      </c>
      <c r="S118" s="20"/>
      <c r="T118" s="20"/>
      <c r="U118" s="20"/>
      <c r="V118" s="20"/>
      <c r="W118" s="20"/>
      <c r="X118" s="20"/>
      <c r="Y118" s="20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8"/>
      <c r="AL118" s="18"/>
      <c r="AM118" s="18"/>
      <c r="AN118" s="18"/>
      <c r="AS118" s="4">
        <v>660</v>
      </c>
      <c r="AT118" s="5" t="s">
        <v>443</v>
      </c>
      <c r="AU118" s="7">
        <v>992.04399999999998</v>
      </c>
      <c r="AV118" s="7">
        <v>1.8812</v>
      </c>
      <c r="AW118" s="7">
        <v>0.78</v>
      </c>
      <c r="AX118" s="7">
        <v>128.15299999999999</v>
      </c>
      <c r="AY118" s="7">
        <v>2.14</v>
      </c>
      <c r="BP118" t="s">
        <v>372</v>
      </c>
      <c r="BW118" t="s">
        <v>372</v>
      </c>
      <c r="CD118" t="s">
        <v>372</v>
      </c>
      <c r="CK118" s="5" t="s">
        <v>372</v>
      </c>
      <c r="FS118" t="s">
        <v>746</v>
      </c>
      <c r="FT118">
        <v>4155.1000000000004</v>
      </c>
      <c r="FU118">
        <v>0</v>
      </c>
      <c r="GA118" t="s">
        <v>746</v>
      </c>
      <c r="GB118">
        <v>4155.1000000000004</v>
      </c>
      <c r="GC118">
        <v>0</v>
      </c>
    </row>
    <row r="119" spans="1:185" x14ac:dyDescent="0.25">
      <c r="A119" s="15"/>
      <c r="B119" s="40" t="s">
        <v>372</v>
      </c>
      <c r="C119" s="40"/>
      <c r="D119" s="15"/>
      <c r="E119" s="15"/>
      <c r="F119" s="15"/>
      <c r="G119" s="15"/>
      <c r="I119" s="9" t="s">
        <v>371</v>
      </c>
      <c r="J119" s="9" t="s">
        <v>372</v>
      </c>
      <c r="K119" s="9" t="s">
        <v>372</v>
      </c>
      <c r="L119" s="9"/>
      <c r="M119" s="9"/>
      <c r="N119" s="9"/>
      <c r="O119" s="9"/>
      <c r="Q119" s="20" t="s">
        <v>744</v>
      </c>
      <c r="R119" s="20">
        <v>5.81</v>
      </c>
      <c r="S119" s="20"/>
      <c r="T119" s="20"/>
      <c r="U119" s="20"/>
      <c r="V119" s="20"/>
      <c r="W119" s="20"/>
      <c r="X119" s="20"/>
      <c r="Y119" s="20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  <c r="AS119" s="4">
        <v>660</v>
      </c>
      <c r="AT119" s="5" t="s">
        <v>448</v>
      </c>
      <c r="AU119" s="7">
        <v>953.34730000000002</v>
      </c>
      <c r="AV119" s="7">
        <v>2.294</v>
      </c>
      <c r="AW119" s="7">
        <v>0.78</v>
      </c>
      <c r="AX119" s="7">
        <v>4868.326</v>
      </c>
      <c r="AY119" s="7">
        <v>81.23</v>
      </c>
      <c r="BO119" t="s">
        <v>864</v>
      </c>
      <c r="BP119">
        <v>13.27</v>
      </c>
      <c r="BV119" t="s">
        <v>864</v>
      </c>
      <c r="BW119">
        <v>16.18</v>
      </c>
      <c r="CC119" t="s">
        <v>262</v>
      </c>
      <c r="CD119">
        <v>40.880000000000003</v>
      </c>
      <c r="CJ119" s="5" t="s">
        <v>262</v>
      </c>
      <c r="CK119" s="5" t="s">
        <v>798</v>
      </c>
      <c r="FT119" t="s">
        <v>372</v>
      </c>
      <c r="GB119" t="s">
        <v>372</v>
      </c>
    </row>
    <row r="120" spans="1:185" x14ac:dyDescent="0.25">
      <c r="A120" s="16" t="s">
        <v>262</v>
      </c>
      <c r="B120" s="40">
        <v>40.85</v>
      </c>
      <c r="C120" s="40"/>
      <c r="D120" s="15"/>
      <c r="E120" s="15"/>
      <c r="F120" s="15"/>
      <c r="G120" s="15"/>
      <c r="I120" s="9"/>
      <c r="J120" s="9"/>
      <c r="K120" s="9"/>
      <c r="L120" s="9"/>
      <c r="M120" s="9"/>
      <c r="N120" s="9"/>
      <c r="O120" s="9"/>
      <c r="Q120" s="20"/>
      <c r="R120" s="20" t="s">
        <v>372</v>
      </c>
      <c r="S120" s="20"/>
      <c r="T120" s="20"/>
      <c r="U120" s="20"/>
      <c r="V120" s="20"/>
      <c r="W120" s="20"/>
      <c r="X120" s="20"/>
      <c r="Y120" s="20"/>
      <c r="Z120" s="18"/>
      <c r="AA120" s="18"/>
      <c r="AB120" s="18"/>
      <c r="AC120" s="18"/>
      <c r="AD120" s="18"/>
      <c r="AE120" s="18"/>
      <c r="AF120" s="18"/>
      <c r="AG120" s="18"/>
      <c r="AH120" s="18"/>
      <c r="AI120" s="18"/>
      <c r="AJ120" s="18"/>
      <c r="AK120" s="18"/>
      <c r="AL120" s="18"/>
      <c r="AM120" s="18"/>
      <c r="AN120" s="18"/>
      <c r="AS120" s="4">
        <v>690</v>
      </c>
      <c r="AT120" s="5" t="s">
        <v>442</v>
      </c>
      <c r="AU120" s="7">
        <v>986.6</v>
      </c>
      <c r="AV120" s="7">
        <v>5.9173999999999998</v>
      </c>
      <c r="AW120" s="7">
        <v>0.78</v>
      </c>
      <c r="AX120" s="7">
        <v>1067.0309999999999</v>
      </c>
      <c r="AY120" s="7">
        <v>16.5</v>
      </c>
      <c r="BP120" t="s">
        <v>372</v>
      </c>
      <c r="BW120" t="s">
        <v>372</v>
      </c>
      <c r="CD120" t="s">
        <v>372</v>
      </c>
      <c r="CK120" s="5" t="s">
        <v>372</v>
      </c>
      <c r="FS120" t="s">
        <v>745</v>
      </c>
      <c r="FT120">
        <v>4101.68</v>
      </c>
      <c r="GA120" t="s">
        <v>745</v>
      </c>
      <c r="GB120">
        <v>4101.68</v>
      </c>
    </row>
    <row r="121" spans="1:185" x14ac:dyDescent="0.25">
      <c r="A121" s="15"/>
      <c r="B121" s="40" t="s">
        <v>372</v>
      </c>
      <c r="C121" s="40"/>
      <c r="D121" s="15"/>
      <c r="E121" s="15"/>
      <c r="F121" s="15"/>
      <c r="G121" s="15"/>
      <c r="I121" s="9"/>
      <c r="J121" s="9"/>
      <c r="K121" s="9"/>
      <c r="L121" s="9"/>
      <c r="M121" s="9"/>
      <c r="N121" s="9"/>
      <c r="O121" s="9"/>
      <c r="Q121" s="20" t="s">
        <v>746</v>
      </c>
      <c r="R121" s="20">
        <v>76.650000000000006</v>
      </c>
      <c r="S121" s="19">
        <v>30</v>
      </c>
      <c r="T121" s="20"/>
      <c r="U121" s="20"/>
      <c r="V121" s="20"/>
      <c r="W121" s="20"/>
      <c r="X121" s="20"/>
      <c r="Y121" s="20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  <c r="AM121" s="18"/>
      <c r="AN121" s="18"/>
      <c r="AS121" s="4">
        <v>690</v>
      </c>
      <c r="AT121" s="5" t="s">
        <v>427</v>
      </c>
      <c r="AU121" s="7">
        <v>987.9</v>
      </c>
      <c r="AV121" s="7">
        <v>12.649699999999999</v>
      </c>
      <c r="AW121" s="7">
        <v>0.78</v>
      </c>
      <c r="AX121" s="7">
        <v>39.514000000000003</v>
      </c>
      <c r="AY121" s="7">
        <v>0.61</v>
      </c>
      <c r="BO121" t="s">
        <v>6</v>
      </c>
      <c r="BP121">
        <v>86.15</v>
      </c>
      <c r="BQ121">
        <v>450</v>
      </c>
      <c r="BV121" t="s">
        <v>6</v>
      </c>
      <c r="BW121">
        <v>83.14</v>
      </c>
      <c r="BX121">
        <v>450</v>
      </c>
      <c r="CC121" t="s">
        <v>263</v>
      </c>
      <c r="CD121">
        <v>74.099999999999994</v>
      </c>
      <c r="CE121">
        <v>450</v>
      </c>
      <c r="CJ121" s="5" t="s">
        <v>263</v>
      </c>
      <c r="CK121" s="5" t="s">
        <v>799</v>
      </c>
      <c r="CL121" s="5" t="s">
        <v>47</v>
      </c>
      <c r="FT121" t="s">
        <v>372</v>
      </c>
      <c r="GB121" t="s">
        <v>372</v>
      </c>
    </row>
    <row r="122" spans="1:185" x14ac:dyDescent="0.25">
      <c r="A122" s="16" t="s">
        <v>263</v>
      </c>
      <c r="B122" s="40">
        <v>74.09</v>
      </c>
      <c r="C122" s="17">
        <v>450</v>
      </c>
      <c r="D122" s="15"/>
      <c r="E122" s="15"/>
      <c r="F122" s="15"/>
      <c r="G122" s="15"/>
      <c r="I122" s="9" t="s">
        <v>7</v>
      </c>
      <c r="J122" s="9"/>
      <c r="K122" s="9"/>
      <c r="L122" s="9"/>
      <c r="M122" s="9"/>
      <c r="N122" s="9"/>
      <c r="O122" s="9"/>
      <c r="Q122" s="20"/>
      <c r="R122" s="20" t="s">
        <v>372</v>
      </c>
      <c r="S122" s="20"/>
      <c r="T122" s="20"/>
      <c r="U122" s="20"/>
      <c r="V122" s="20"/>
      <c r="W122" s="20"/>
      <c r="X122" s="20"/>
      <c r="Y122" s="20"/>
      <c r="Z122" s="18"/>
      <c r="AA122" s="18"/>
      <c r="AB122" s="18"/>
      <c r="AC122" s="18"/>
      <c r="AD122" s="18"/>
      <c r="AE122" s="18"/>
      <c r="AF122" s="18"/>
      <c r="AG122" s="18"/>
      <c r="AH122" s="18"/>
      <c r="AI122" s="18"/>
      <c r="AJ122" s="18"/>
      <c r="AK122" s="18"/>
      <c r="AL122" s="18"/>
      <c r="AM122" s="18"/>
      <c r="AN122" s="18"/>
      <c r="AS122" s="4">
        <v>690</v>
      </c>
      <c r="AT122" s="5" t="s">
        <v>429</v>
      </c>
      <c r="AU122" s="7">
        <v>988.30010000000004</v>
      </c>
      <c r="AV122" s="7">
        <v>18</v>
      </c>
      <c r="AW122" s="7">
        <v>0.78</v>
      </c>
      <c r="AX122" s="7">
        <v>125.724</v>
      </c>
      <c r="AY122" s="7">
        <v>1.94</v>
      </c>
      <c r="BP122" t="s">
        <v>372</v>
      </c>
      <c r="BW122" t="s">
        <v>372</v>
      </c>
      <c r="CD122" t="s">
        <v>372</v>
      </c>
      <c r="CK122" s="5" t="s">
        <v>372</v>
      </c>
      <c r="FS122" t="s">
        <v>744</v>
      </c>
      <c r="FT122">
        <v>1490.03</v>
      </c>
      <c r="GA122" t="s">
        <v>744</v>
      </c>
      <c r="GB122">
        <v>1490.03</v>
      </c>
    </row>
    <row r="123" spans="1:185" x14ac:dyDescent="0.25">
      <c r="A123" s="15"/>
      <c r="B123" s="40" t="s">
        <v>372</v>
      </c>
      <c r="C123" s="40"/>
      <c r="D123" s="15"/>
      <c r="E123" s="15"/>
      <c r="F123" s="15"/>
      <c r="G123" s="15"/>
      <c r="I123" s="9"/>
      <c r="J123" s="9"/>
      <c r="K123" s="9"/>
      <c r="L123" s="9"/>
      <c r="M123" s="9"/>
      <c r="N123" s="9"/>
      <c r="O123" s="9"/>
      <c r="Q123" s="20" t="s">
        <v>745</v>
      </c>
      <c r="R123" s="20">
        <v>17.5</v>
      </c>
      <c r="S123" s="20"/>
      <c r="T123" s="20"/>
      <c r="U123" s="20"/>
      <c r="V123" s="20"/>
      <c r="W123" s="20"/>
      <c r="X123" s="20"/>
      <c r="Y123" s="20"/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  <c r="AJ123" s="18"/>
      <c r="AK123" s="18"/>
      <c r="AL123" s="18"/>
      <c r="AM123" s="18"/>
      <c r="AN123" s="18"/>
      <c r="AS123" s="4">
        <v>690</v>
      </c>
      <c r="AT123" s="5" t="s">
        <v>443</v>
      </c>
      <c r="AU123" s="7">
        <v>992.04399999999998</v>
      </c>
      <c r="AV123" s="7">
        <v>1.8935999999999999</v>
      </c>
      <c r="AW123" s="7">
        <v>0.78</v>
      </c>
      <c r="AX123" s="7">
        <v>102.7</v>
      </c>
      <c r="AY123" s="7">
        <v>1.59</v>
      </c>
      <c r="BO123" t="s">
        <v>864</v>
      </c>
      <c r="BP123">
        <v>13.85</v>
      </c>
      <c r="BV123" t="s">
        <v>864</v>
      </c>
      <c r="BW123">
        <v>16.86</v>
      </c>
      <c r="CC123" t="s">
        <v>262</v>
      </c>
      <c r="CD123">
        <v>25.9</v>
      </c>
      <c r="CJ123" s="5" t="s">
        <v>262</v>
      </c>
      <c r="CK123" s="5" t="s">
        <v>800</v>
      </c>
      <c r="FT123" t="s">
        <v>372</v>
      </c>
      <c r="GB123" t="s">
        <v>372</v>
      </c>
    </row>
    <row r="124" spans="1:185" x14ac:dyDescent="0.25">
      <c r="A124" s="16" t="s">
        <v>262</v>
      </c>
      <c r="B124" s="40">
        <v>25.91</v>
      </c>
      <c r="C124" s="40"/>
      <c r="D124" s="15"/>
      <c r="E124" s="15"/>
      <c r="F124" s="15"/>
      <c r="G124" s="15"/>
      <c r="I124" s="9" t="s">
        <v>360</v>
      </c>
      <c r="J124" s="9" t="s">
        <v>361</v>
      </c>
      <c r="K124" s="9" t="s">
        <v>362</v>
      </c>
      <c r="L124" s="9" t="s">
        <v>363</v>
      </c>
      <c r="M124" s="9" t="s">
        <v>364</v>
      </c>
      <c r="N124" s="9" t="s">
        <v>365</v>
      </c>
      <c r="O124" s="9" t="s">
        <v>366</v>
      </c>
      <c r="Q124" s="20"/>
      <c r="R124" s="20" t="s">
        <v>372</v>
      </c>
      <c r="S124" s="20"/>
      <c r="T124" s="20"/>
      <c r="U124" s="20"/>
      <c r="V124" s="20"/>
      <c r="W124" s="20"/>
      <c r="X124" s="20"/>
      <c r="Y124" s="20"/>
      <c r="Z124" s="18"/>
      <c r="AA124" s="18"/>
      <c r="AB124" s="18"/>
      <c r="AC124" s="18"/>
      <c r="AD124" s="18"/>
      <c r="AE124" s="18"/>
      <c r="AF124" s="18"/>
      <c r="AG124" s="18"/>
      <c r="AH124" s="18"/>
      <c r="AI124" s="18"/>
      <c r="AJ124" s="18"/>
      <c r="AK124" s="18"/>
      <c r="AL124" s="18"/>
      <c r="AM124" s="18"/>
      <c r="AN124" s="18"/>
      <c r="AS124" s="7" t="s">
        <v>63</v>
      </c>
      <c r="AT124" s="5" t="s">
        <v>448</v>
      </c>
      <c r="AU124" s="7">
        <v>953.26179999999999</v>
      </c>
      <c r="AV124" s="7">
        <v>2.4241999999999999</v>
      </c>
      <c r="AW124" s="7">
        <v>0.78</v>
      </c>
      <c r="AX124" s="7">
        <v>5130.07</v>
      </c>
      <c r="AY124" s="7">
        <v>79.349999999999994</v>
      </c>
      <c r="BP124" t="s">
        <v>372</v>
      </c>
      <c r="BW124" t="s">
        <v>372</v>
      </c>
      <c r="CD124" t="s">
        <v>372</v>
      </c>
      <c r="CK124" s="5" t="s">
        <v>372</v>
      </c>
      <c r="FS124" t="s">
        <v>746</v>
      </c>
      <c r="FT124">
        <v>4201.8</v>
      </c>
      <c r="FU124">
        <v>20</v>
      </c>
      <c r="GA124" t="s">
        <v>746</v>
      </c>
      <c r="GB124">
        <v>4201.8</v>
      </c>
      <c r="GC124">
        <v>20</v>
      </c>
    </row>
    <row r="125" spans="1:185" x14ac:dyDescent="0.25">
      <c r="A125" s="15"/>
      <c r="B125" s="40" t="s">
        <v>372</v>
      </c>
      <c r="C125" s="40"/>
      <c r="D125" s="15"/>
      <c r="E125" s="15"/>
      <c r="F125" s="15"/>
      <c r="G125" s="15"/>
      <c r="I125" s="9">
        <v>90</v>
      </c>
      <c r="J125" s="9" t="s">
        <v>263</v>
      </c>
      <c r="K125" s="10">
        <v>10468017</v>
      </c>
      <c r="L125" s="10">
        <v>20383</v>
      </c>
      <c r="M125" s="10">
        <v>5589</v>
      </c>
      <c r="N125" s="10">
        <v>1467323</v>
      </c>
      <c r="O125" s="9" t="s">
        <v>377</v>
      </c>
      <c r="Q125" s="20" t="s">
        <v>744</v>
      </c>
      <c r="R125" s="20">
        <v>5.85</v>
      </c>
      <c r="S125" s="20"/>
      <c r="T125" s="20"/>
      <c r="U125" s="20"/>
      <c r="V125" s="20"/>
      <c r="W125" s="20"/>
      <c r="X125" s="20"/>
      <c r="Y125" s="20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  <c r="AK125" s="18"/>
      <c r="AL125" s="18"/>
      <c r="AM125" s="18"/>
      <c r="AN125" s="18"/>
      <c r="BO125" t="s">
        <v>6</v>
      </c>
      <c r="BP125">
        <v>69.12</v>
      </c>
      <c r="BQ125">
        <v>480</v>
      </c>
      <c r="BV125" t="s">
        <v>6</v>
      </c>
      <c r="BW125">
        <v>63.96</v>
      </c>
      <c r="BX125">
        <v>480</v>
      </c>
      <c r="CC125" t="s">
        <v>263</v>
      </c>
      <c r="CD125">
        <v>69.03</v>
      </c>
      <c r="CE125">
        <v>480</v>
      </c>
      <c r="CJ125" s="5" t="s">
        <v>263</v>
      </c>
      <c r="CK125" s="5" t="s">
        <v>801</v>
      </c>
      <c r="CL125" s="5" t="s">
        <v>49</v>
      </c>
      <c r="FT125" t="s">
        <v>372</v>
      </c>
      <c r="GB125" t="s">
        <v>372</v>
      </c>
    </row>
    <row r="126" spans="1:185" x14ac:dyDescent="0.25">
      <c r="A126" s="16" t="s">
        <v>263</v>
      </c>
      <c r="B126" s="40">
        <v>69.150000000000006</v>
      </c>
      <c r="C126" s="17">
        <v>480</v>
      </c>
      <c r="D126" s="15"/>
      <c r="E126" s="15"/>
      <c r="F126" s="15"/>
      <c r="G126" s="15"/>
      <c r="I126" s="9"/>
      <c r="J126" s="9" t="s">
        <v>262</v>
      </c>
      <c r="K126" s="10">
        <v>10447318</v>
      </c>
      <c r="L126" s="10">
        <v>13475</v>
      </c>
      <c r="M126" s="10">
        <v>5589</v>
      </c>
      <c r="N126" s="10">
        <v>986500</v>
      </c>
      <c r="O126" s="9" t="s">
        <v>378</v>
      </c>
      <c r="Q126" s="20"/>
      <c r="R126" s="20" t="s">
        <v>372</v>
      </c>
      <c r="S126" s="20"/>
      <c r="T126" s="20"/>
      <c r="U126" s="20"/>
      <c r="V126" s="20"/>
      <c r="W126" s="20"/>
      <c r="X126" s="20"/>
      <c r="Y126" s="20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  <c r="AK126" s="18"/>
      <c r="AL126" s="18"/>
      <c r="AM126" s="18"/>
      <c r="AN126" s="18"/>
      <c r="BP126" t="s">
        <v>372</v>
      </c>
      <c r="BW126" t="s">
        <v>372</v>
      </c>
      <c r="CD126" t="s">
        <v>372</v>
      </c>
      <c r="CK126" s="5" t="s">
        <v>372</v>
      </c>
      <c r="FS126" t="s">
        <v>745</v>
      </c>
      <c r="FT126">
        <v>6265.35</v>
      </c>
      <c r="GA126" t="s">
        <v>745</v>
      </c>
      <c r="GB126">
        <v>6265.35</v>
      </c>
    </row>
    <row r="127" spans="1:185" x14ac:dyDescent="0.25">
      <c r="A127" s="15"/>
      <c r="B127" s="40" t="s">
        <v>372</v>
      </c>
      <c r="C127" s="40"/>
      <c r="D127" s="15"/>
      <c r="E127" s="15"/>
      <c r="F127" s="15"/>
      <c r="G127" s="15"/>
      <c r="I127" s="9"/>
      <c r="J127" s="9"/>
      <c r="K127" s="9"/>
      <c r="L127" s="9"/>
      <c r="M127" s="9"/>
      <c r="N127" s="9"/>
      <c r="O127" s="9"/>
      <c r="Q127" s="20" t="s">
        <v>746</v>
      </c>
      <c r="R127" s="20">
        <v>69.69</v>
      </c>
      <c r="S127" s="19">
        <v>60</v>
      </c>
      <c r="T127" s="20"/>
      <c r="U127" s="20"/>
      <c r="V127" s="20"/>
      <c r="W127" s="20"/>
      <c r="X127" s="20"/>
      <c r="Y127" s="20"/>
      <c r="Z127" s="18"/>
      <c r="AA127" s="18"/>
      <c r="AB127" s="18"/>
      <c r="AC127" s="18"/>
      <c r="AD127" s="18"/>
      <c r="AE127" s="18"/>
      <c r="AF127" s="18"/>
      <c r="AG127" s="18"/>
      <c r="AH127" s="18"/>
      <c r="AI127" s="18"/>
      <c r="AJ127" s="18"/>
      <c r="AK127" s="18"/>
      <c r="AL127" s="18"/>
      <c r="AM127" s="18"/>
      <c r="AN127" s="18"/>
      <c r="AS127" s="5" t="s">
        <v>369</v>
      </c>
      <c r="BO127" t="s">
        <v>864</v>
      </c>
      <c r="BP127">
        <v>30.88</v>
      </c>
      <c r="BV127" t="s">
        <v>864</v>
      </c>
      <c r="BW127">
        <v>36.04</v>
      </c>
      <c r="CC127" t="s">
        <v>262</v>
      </c>
      <c r="CD127">
        <v>30.97</v>
      </c>
      <c r="CJ127" s="5" t="s">
        <v>262</v>
      </c>
      <c r="CK127" s="5" t="s">
        <v>802</v>
      </c>
      <c r="FT127" t="s">
        <v>372</v>
      </c>
      <c r="GB127" t="s">
        <v>372</v>
      </c>
    </row>
    <row r="128" spans="1:185" x14ac:dyDescent="0.25">
      <c r="A128" s="16" t="s">
        <v>262</v>
      </c>
      <c r="B128" s="40">
        <v>30.85</v>
      </c>
      <c r="C128" s="40"/>
      <c r="D128" s="15"/>
      <c r="E128" s="15"/>
      <c r="F128" s="15"/>
      <c r="G128" s="15"/>
      <c r="I128" s="9"/>
      <c r="J128" s="9"/>
      <c r="K128" s="9"/>
      <c r="L128" s="9"/>
      <c r="M128" s="9"/>
      <c r="N128" s="9"/>
      <c r="O128" s="9"/>
      <c r="Q128" s="20"/>
      <c r="R128" s="20" t="s">
        <v>372</v>
      </c>
      <c r="S128" s="20"/>
      <c r="T128" s="20"/>
      <c r="U128" s="20"/>
      <c r="V128" s="20"/>
      <c r="W128" s="20"/>
      <c r="X128" s="20"/>
      <c r="Y128" s="20"/>
      <c r="Z128" s="18"/>
      <c r="AA128" s="18"/>
      <c r="AB128" s="18"/>
      <c r="AC128" s="18"/>
      <c r="AD128" s="18"/>
      <c r="AE128" s="18"/>
      <c r="AF128" s="18"/>
      <c r="AG128" s="18"/>
      <c r="AH128" s="18"/>
      <c r="AI128" s="18"/>
      <c r="AJ128" s="18"/>
      <c r="AK128" s="18"/>
      <c r="AL128" s="18"/>
      <c r="AM128" s="18"/>
      <c r="AN128" s="18"/>
      <c r="AS128" s="5" t="s">
        <v>361</v>
      </c>
      <c r="AT128" s="5" t="s">
        <v>370</v>
      </c>
      <c r="AU128" s="5" t="s">
        <v>360</v>
      </c>
      <c r="BP128" t="s">
        <v>372</v>
      </c>
      <c r="BW128" t="s">
        <v>372</v>
      </c>
      <c r="CD128" t="s">
        <v>372</v>
      </c>
      <c r="CK128" s="5" t="s">
        <v>372</v>
      </c>
      <c r="FS128" t="s">
        <v>744</v>
      </c>
      <c r="FT128">
        <v>2723.81</v>
      </c>
      <c r="GA128" t="s">
        <v>744</v>
      </c>
      <c r="GB128">
        <v>2723.81</v>
      </c>
    </row>
    <row r="129" spans="1:185" x14ac:dyDescent="0.25">
      <c r="A129" s="15"/>
      <c r="B129" s="40" t="s">
        <v>372</v>
      </c>
      <c r="C129" s="40"/>
      <c r="D129" s="15"/>
      <c r="E129" s="15"/>
      <c r="F129" s="15"/>
      <c r="G129" s="15"/>
      <c r="I129" s="9" t="s">
        <v>369</v>
      </c>
      <c r="J129" s="9"/>
      <c r="K129" s="9"/>
      <c r="L129" s="9"/>
      <c r="M129" s="9"/>
      <c r="N129" s="9"/>
      <c r="O129" s="9"/>
      <c r="Q129" s="20" t="s">
        <v>745</v>
      </c>
      <c r="R129" s="20">
        <v>22.8</v>
      </c>
      <c r="S129" s="20"/>
      <c r="T129" s="20"/>
      <c r="U129" s="20"/>
      <c r="V129" s="20"/>
      <c r="W129" s="20"/>
      <c r="X129" s="20"/>
      <c r="Y129" s="20"/>
      <c r="Z129" s="18"/>
      <c r="AA129" s="18"/>
      <c r="AB129" s="18"/>
      <c r="AC129" s="18"/>
      <c r="AD129" s="18"/>
      <c r="AE129" s="18"/>
      <c r="AF129" s="18"/>
      <c r="AG129" s="18"/>
      <c r="AH129" s="18"/>
      <c r="AI129" s="18"/>
      <c r="AJ129" s="18"/>
      <c r="AK129" s="18"/>
      <c r="AL129" s="18"/>
      <c r="AM129" s="18"/>
      <c r="AN129" s="18"/>
      <c r="AT129" s="5" t="s">
        <v>371</v>
      </c>
      <c r="BO129" t="s">
        <v>6</v>
      </c>
      <c r="BP129">
        <v>70.69</v>
      </c>
      <c r="BQ129">
        <v>510</v>
      </c>
      <c r="BV129" t="s">
        <v>6</v>
      </c>
      <c r="BW129">
        <v>65.66</v>
      </c>
      <c r="BX129">
        <v>510</v>
      </c>
      <c r="CC129" t="s">
        <v>263</v>
      </c>
      <c r="CD129">
        <v>69.19</v>
      </c>
      <c r="CE129">
        <v>510</v>
      </c>
      <c r="CJ129" s="5" t="s">
        <v>263</v>
      </c>
      <c r="CK129" s="5" t="s">
        <v>803</v>
      </c>
      <c r="CL129" s="5" t="s">
        <v>51</v>
      </c>
      <c r="FT129" t="s">
        <v>372</v>
      </c>
      <c r="GB129" t="s">
        <v>372</v>
      </c>
    </row>
    <row r="130" spans="1:185" x14ac:dyDescent="0.25">
      <c r="A130" s="16" t="s">
        <v>263</v>
      </c>
      <c r="B130" s="40">
        <v>69</v>
      </c>
      <c r="C130" s="17">
        <v>510</v>
      </c>
      <c r="D130" s="15"/>
      <c r="E130" s="15"/>
      <c r="F130" s="15"/>
      <c r="G130" s="15"/>
      <c r="I130" s="9" t="s">
        <v>361</v>
      </c>
      <c r="J130" s="9" t="s">
        <v>370</v>
      </c>
      <c r="K130" s="9" t="s">
        <v>360</v>
      </c>
      <c r="L130" s="9"/>
      <c r="M130" s="9"/>
      <c r="N130" s="9"/>
      <c r="O130" s="9"/>
      <c r="Q130" s="20"/>
      <c r="R130" s="20" t="s">
        <v>372</v>
      </c>
      <c r="S130" s="20"/>
      <c r="T130" s="20"/>
      <c r="U130" s="20"/>
      <c r="V130" s="20"/>
      <c r="W130" s="20"/>
      <c r="X130" s="20"/>
      <c r="Y130" s="20"/>
      <c r="Z130" s="18"/>
      <c r="AA130" s="18"/>
      <c r="AB130" s="18"/>
      <c r="AC130" s="18"/>
      <c r="AD130" s="18"/>
      <c r="AE130" s="18"/>
      <c r="AF130" s="18"/>
      <c r="AG130" s="18"/>
      <c r="AH130" s="18"/>
      <c r="AI130" s="18"/>
      <c r="AJ130" s="18"/>
      <c r="AK130" s="18"/>
      <c r="AL130" s="18"/>
      <c r="AM130" s="18"/>
      <c r="AN130" s="18"/>
      <c r="AS130" s="5" t="s">
        <v>442</v>
      </c>
      <c r="AT130" s="4">
        <v>30.51</v>
      </c>
      <c r="AU130" s="7" t="s">
        <v>17</v>
      </c>
      <c r="AV130" s="4"/>
      <c r="AW130" s="4"/>
      <c r="AX130" s="4"/>
      <c r="BP130" t="s">
        <v>372</v>
      </c>
      <c r="BW130" t="s">
        <v>372</v>
      </c>
      <c r="CD130" t="s">
        <v>372</v>
      </c>
      <c r="CK130" s="5" t="s">
        <v>372</v>
      </c>
      <c r="FS130" t="s">
        <v>746</v>
      </c>
      <c r="FT130">
        <v>2403.4899999999998</v>
      </c>
      <c r="FU130">
        <v>40</v>
      </c>
      <c r="GA130" t="s">
        <v>746</v>
      </c>
      <c r="GB130">
        <v>2403.4899999999998</v>
      </c>
      <c r="GC130">
        <v>40</v>
      </c>
    </row>
    <row r="131" spans="1:185" x14ac:dyDescent="0.25">
      <c r="A131" s="15"/>
      <c r="B131" s="40" t="s">
        <v>372</v>
      </c>
      <c r="C131" s="40"/>
      <c r="D131" s="15"/>
      <c r="E131" s="15"/>
      <c r="F131" s="15"/>
      <c r="G131" s="15"/>
      <c r="I131" s="9"/>
      <c r="J131" s="9" t="s">
        <v>371</v>
      </c>
      <c r="K131" s="9"/>
      <c r="L131" s="9"/>
      <c r="M131" s="9"/>
      <c r="N131" s="9"/>
      <c r="O131" s="9"/>
      <c r="Q131" s="20" t="s">
        <v>744</v>
      </c>
      <c r="R131" s="20">
        <v>7.51</v>
      </c>
      <c r="S131" s="20"/>
      <c r="T131" s="20"/>
      <c r="U131" s="20"/>
      <c r="V131" s="20"/>
      <c r="W131" s="20"/>
      <c r="X131" s="20"/>
      <c r="Y131" s="20"/>
      <c r="Z131" s="18"/>
      <c r="AA131" s="18"/>
      <c r="AB131" s="18"/>
      <c r="AC131" s="18"/>
      <c r="AD131" s="18"/>
      <c r="AE131" s="18"/>
      <c r="AF131" s="18"/>
      <c r="AG131" s="18"/>
      <c r="AH131" s="18"/>
      <c r="AI131" s="18"/>
      <c r="AJ131" s="18"/>
      <c r="AK131" s="18"/>
      <c r="AL131" s="18"/>
      <c r="AM131" s="18"/>
      <c r="AN131" s="18"/>
      <c r="AT131" s="4" t="s">
        <v>372</v>
      </c>
      <c r="AU131" s="7"/>
      <c r="AV131" s="4"/>
      <c r="AW131" s="4"/>
      <c r="AX131" s="4"/>
      <c r="BO131" t="s">
        <v>864</v>
      </c>
      <c r="BP131">
        <v>29.31</v>
      </c>
      <c r="BV131" t="s">
        <v>864</v>
      </c>
      <c r="BW131">
        <v>34.340000000000003</v>
      </c>
      <c r="CC131" t="s">
        <v>262</v>
      </c>
      <c r="CD131">
        <v>30.81</v>
      </c>
      <c r="CJ131" s="5" t="s">
        <v>262</v>
      </c>
      <c r="CK131" s="5" t="s">
        <v>804</v>
      </c>
      <c r="FT131" t="s">
        <v>372</v>
      </c>
      <c r="GB131" t="s">
        <v>372</v>
      </c>
    </row>
    <row r="132" spans="1:185" x14ac:dyDescent="0.25">
      <c r="A132" s="16" t="s">
        <v>262</v>
      </c>
      <c r="B132" s="40">
        <v>31</v>
      </c>
      <c r="C132" s="40"/>
      <c r="D132" s="15"/>
      <c r="E132" s="15"/>
      <c r="F132" s="15"/>
      <c r="G132" s="15"/>
      <c r="I132" s="9" t="s">
        <v>263</v>
      </c>
      <c r="J132" s="9" t="s">
        <v>377</v>
      </c>
      <c r="K132" s="9">
        <v>90</v>
      </c>
      <c r="L132" s="9"/>
      <c r="M132" s="9"/>
      <c r="N132" s="9"/>
      <c r="O132" s="9"/>
      <c r="Q132" s="20"/>
      <c r="R132" s="20" t="s">
        <v>372</v>
      </c>
      <c r="S132" s="20"/>
      <c r="T132" s="20"/>
      <c r="U132" s="20"/>
      <c r="V132" s="20"/>
      <c r="W132" s="20"/>
      <c r="X132" s="20"/>
      <c r="Y132" s="20"/>
      <c r="Z132" s="18"/>
      <c r="AA132" s="18"/>
      <c r="AB132" s="18"/>
      <c r="AC132" s="18"/>
      <c r="AD132" s="18"/>
      <c r="AE132" s="18"/>
      <c r="AF132" s="18"/>
      <c r="AG132" s="18"/>
      <c r="AH132" s="18"/>
      <c r="AI132" s="18"/>
      <c r="AJ132" s="18"/>
      <c r="AK132" s="18"/>
      <c r="AL132" s="18"/>
      <c r="AM132" s="18"/>
      <c r="AN132" s="18"/>
      <c r="AS132" s="5" t="s">
        <v>427</v>
      </c>
      <c r="AT132" s="4">
        <v>0</v>
      </c>
      <c r="AU132" s="7"/>
      <c r="AV132" s="4"/>
      <c r="AW132" s="4"/>
      <c r="AX132" s="4"/>
      <c r="BP132" t="s">
        <v>372</v>
      </c>
      <c r="BW132" t="s">
        <v>372</v>
      </c>
      <c r="CD132" t="s">
        <v>372</v>
      </c>
      <c r="CK132" s="5" t="s">
        <v>372</v>
      </c>
      <c r="FS132" t="s">
        <v>745</v>
      </c>
      <c r="FT132">
        <v>8313.4500000000007</v>
      </c>
      <c r="GA132" t="s">
        <v>745</v>
      </c>
      <c r="GB132">
        <v>8313.4500000000007</v>
      </c>
    </row>
    <row r="133" spans="1:185" x14ac:dyDescent="0.25">
      <c r="A133" s="15"/>
      <c r="B133" s="40" t="s">
        <v>372</v>
      </c>
      <c r="C133" s="40"/>
      <c r="D133" s="15"/>
      <c r="E133" s="15"/>
      <c r="F133" s="15"/>
      <c r="G133" s="15"/>
      <c r="I133" s="9"/>
      <c r="J133" s="9" t="s">
        <v>372</v>
      </c>
      <c r="K133" s="9"/>
      <c r="L133" s="9"/>
      <c r="M133" s="9"/>
      <c r="N133" s="9"/>
      <c r="O133" s="9"/>
      <c r="Q133" s="20" t="s">
        <v>746</v>
      </c>
      <c r="R133" s="20">
        <v>62.79</v>
      </c>
      <c r="S133" s="19">
        <v>90</v>
      </c>
      <c r="T133" s="20"/>
      <c r="U133" s="20"/>
      <c r="V133" s="20"/>
      <c r="W133" s="20"/>
      <c r="X133" s="20"/>
      <c r="Y133" s="20"/>
      <c r="Z133" s="18"/>
      <c r="AA133" s="18"/>
      <c r="AB133" s="18"/>
      <c r="AC133" s="18"/>
      <c r="AD133" s="18"/>
      <c r="AE133" s="18"/>
      <c r="AF133" s="18"/>
      <c r="AG133" s="18"/>
      <c r="AH133" s="18"/>
      <c r="AI133" s="18"/>
      <c r="AJ133" s="18"/>
      <c r="AK133" s="18"/>
      <c r="AL133" s="18"/>
      <c r="AM133" s="18"/>
      <c r="AN133" s="18"/>
      <c r="AT133" s="4" t="s">
        <v>372</v>
      </c>
      <c r="AU133" s="7"/>
      <c r="AV133" s="4"/>
      <c r="AW133" s="4"/>
      <c r="AX133" s="4"/>
      <c r="BO133" t="s">
        <v>6</v>
      </c>
      <c r="BP133">
        <v>66.11</v>
      </c>
      <c r="BQ133">
        <v>540</v>
      </c>
      <c r="BV133" t="s">
        <v>6</v>
      </c>
      <c r="BW133">
        <v>60.73</v>
      </c>
      <c r="BX133">
        <v>540</v>
      </c>
      <c r="CC133" t="s">
        <v>263</v>
      </c>
      <c r="CD133">
        <v>70.59</v>
      </c>
      <c r="CE133">
        <v>540</v>
      </c>
      <c r="CJ133" s="5" t="s">
        <v>263</v>
      </c>
      <c r="CK133" s="5" t="s">
        <v>805</v>
      </c>
      <c r="CL133" s="5" t="s">
        <v>53</v>
      </c>
      <c r="FT133" t="s">
        <v>372</v>
      </c>
      <c r="GB133" t="s">
        <v>372</v>
      </c>
    </row>
    <row r="134" spans="1:185" x14ac:dyDescent="0.25">
      <c r="A134" s="16" t="s">
        <v>263</v>
      </c>
      <c r="B134" s="40">
        <v>71.040000000000006</v>
      </c>
      <c r="C134" s="17">
        <v>540</v>
      </c>
      <c r="D134" s="15"/>
      <c r="E134" s="15"/>
      <c r="F134" s="15"/>
      <c r="G134" s="15"/>
      <c r="I134" s="9" t="s">
        <v>262</v>
      </c>
      <c r="J134" s="9" t="s">
        <v>378</v>
      </c>
      <c r="K134" s="9"/>
      <c r="L134" s="9"/>
      <c r="M134" s="9"/>
      <c r="N134" s="9"/>
      <c r="O134" s="9"/>
      <c r="Q134" s="20"/>
      <c r="R134" s="20" t="s">
        <v>372</v>
      </c>
      <c r="S134" s="20"/>
      <c r="T134" s="20"/>
      <c r="U134" s="20"/>
      <c r="V134" s="20"/>
      <c r="W134" s="20"/>
      <c r="X134" s="20"/>
      <c r="Y134" s="20"/>
      <c r="Z134" s="18"/>
      <c r="AA134" s="18"/>
      <c r="AB134" s="18"/>
      <c r="AC134" s="18"/>
      <c r="AD134" s="18"/>
      <c r="AE134" s="18"/>
      <c r="AF134" s="18"/>
      <c r="AG134" s="18"/>
      <c r="AH134" s="18"/>
      <c r="AI134" s="18"/>
      <c r="AJ134" s="18"/>
      <c r="AK134" s="18"/>
      <c r="AL134" s="18"/>
      <c r="AM134" s="18"/>
      <c r="AN134" s="18"/>
      <c r="AS134" s="5" t="s">
        <v>429</v>
      </c>
      <c r="AT134" s="4">
        <v>0</v>
      </c>
      <c r="AU134" s="7"/>
      <c r="AV134" s="4"/>
      <c r="AW134" s="4"/>
      <c r="AX134" s="4"/>
      <c r="BP134" t="s">
        <v>372</v>
      </c>
      <c r="BW134" t="s">
        <v>372</v>
      </c>
      <c r="CD134" t="s">
        <v>372</v>
      </c>
      <c r="CK134" s="5" t="s">
        <v>372</v>
      </c>
      <c r="FS134" t="s">
        <v>744</v>
      </c>
      <c r="FT134">
        <v>3357.83</v>
      </c>
      <c r="GA134" t="s">
        <v>744</v>
      </c>
      <c r="GB134">
        <v>3357.83</v>
      </c>
    </row>
    <row r="135" spans="1:185" x14ac:dyDescent="0.25">
      <c r="A135" s="15"/>
      <c r="B135" s="40" t="s">
        <v>372</v>
      </c>
      <c r="C135" s="40"/>
      <c r="D135" s="15"/>
      <c r="E135" s="15"/>
      <c r="F135" s="15"/>
      <c r="G135" s="15"/>
      <c r="I135" s="9"/>
      <c r="J135" s="9" t="s">
        <v>372</v>
      </c>
      <c r="K135" s="9"/>
      <c r="L135" s="9"/>
      <c r="M135" s="9"/>
      <c r="N135" s="9"/>
      <c r="O135" s="9"/>
      <c r="Q135" s="20" t="s">
        <v>745</v>
      </c>
      <c r="R135" s="20">
        <v>26.1</v>
      </c>
      <c r="S135" s="20"/>
      <c r="T135" s="20"/>
      <c r="U135" s="20"/>
      <c r="V135" s="20"/>
      <c r="W135" s="20"/>
      <c r="X135" s="20"/>
      <c r="Y135" s="20"/>
      <c r="Z135" s="18"/>
      <c r="AA135" s="18"/>
      <c r="AB135" s="18"/>
      <c r="AC135" s="18"/>
      <c r="AD135" s="18"/>
      <c r="AE135" s="18"/>
      <c r="AF135" s="18"/>
      <c r="AG135" s="18"/>
      <c r="AH135" s="18"/>
      <c r="AI135" s="18"/>
      <c r="AJ135" s="18"/>
      <c r="AK135" s="18"/>
      <c r="AL135" s="18"/>
      <c r="AM135" s="18"/>
      <c r="AN135" s="18"/>
      <c r="AT135" s="4" t="s">
        <v>372</v>
      </c>
      <c r="AU135" s="7"/>
      <c r="AV135" s="4"/>
      <c r="AW135" s="4"/>
      <c r="AX135" s="4"/>
      <c r="BO135" t="s">
        <v>864</v>
      </c>
      <c r="BP135">
        <v>33.89</v>
      </c>
      <c r="BV135" t="s">
        <v>864</v>
      </c>
      <c r="BW135">
        <v>39.270000000000003</v>
      </c>
      <c r="CC135" t="s">
        <v>262</v>
      </c>
      <c r="CD135">
        <v>29.41</v>
      </c>
      <c r="CJ135" s="5" t="s">
        <v>262</v>
      </c>
      <c r="CK135" s="5" t="s">
        <v>806</v>
      </c>
      <c r="FT135" t="s">
        <v>372</v>
      </c>
      <c r="GB135" t="s">
        <v>372</v>
      </c>
    </row>
    <row r="136" spans="1:185" x14ac:dyDescent="0.25">
      <c r="A136" s="16" t="s">
        <v>262</v>
      </c>
      <c r="B136" s="40">
        <v>28.96</v>
      </c>
      <c r="C136" s="40"/>
      <c r="D136" s="15"/>
      <c r="E136" s="15"/>
      <c r="F136" s="15"/>
      <c r="G136" s="15"/>
      <c r="I136" s="9"/>
      <c r="J136" s="9"/>
      <c r="K136" s="9"/>
      <c r="L136" s="9"/>
      <c r="M136" s="9"/>
      <c r="N136" s="9"/>
      <c r="O136" s="9"/>
      <c r="Q136" s="20"/>
      <c r="R136" s="20" t="s">
        <v>372</v>
      </c>
      <c r="S136" s="20"/>
      <c r="T136" s="20"/>
      <c r="U136" s="20"/>
      <c r="V136" s="20"/>
      <c r="W136" s="20"/>
      <c r="X136" s="20"/>
      <c r="Y136" s="20"/>
      <c r="Z136" s="18"/>
      <c r="AA136" s="18"/>
      <c r="AB136" s="18"/>
      <c r="AC136" s="18"/>
      <c r="AD136" s="18"/>
      <c r="AE136" s="18"/>
      <c r="AF136" s="18"/>
      <c r="AG136" s="18"/>
      <c r="AH136" s="18"/>
      <c r="AI136" s="18"/>
      <c r="AJ136" s="18"/>
      <c r="AK136" s="18"/>
      <c r="AL136" s="18"/>
      <c r="AM136" s="18"/>
      <c r="AN136" s="18"/>
      <c r="AS136" s="5" t="s">
        <v>443</v>
      </c>
      <c r="AT136" s="4">
        <v>1.54</v>
      </c>
      <c r="AU136" s="7"/>
      <c r="AV136" s="4"/>
      <c r="AW136" s="4"/>
      <c r="AX136" s="4"/>
      <c r="BP136" t="s">
        <v>372</v>
      </c>
      <c r="BW136" t="s">
        <v>372</v>
      </c>
      <c r="CD136" t="s">
        <v>372</v>
      </c>
      <c r="CK136" s="5" t="s">
        <v>372</v>
      </c>
      <c r="FS136" t="s">
        <v>746</v>
      </c>
      <c r="FT136">
        <v>655.23699999999997</v>
      </c>
      <c r="FU136">
        <v>60</v>
      </c>
      <c r="GA136" t="s">
        <v>746</v>
      </c>
      <c r="GB136">
        <v>655.23699999999997</v>
      </c>
      <c r="GC136">
        <v>60</v>
      </c>
    </row>
    <row r="137" spans="1:185" x14ac:dyDescent="0.25">
      <c r="A137" s="15"/>
      <c r="B137" s="40" t="s">
        <v>372</v>
      </c>
      <c r="C137" s="40"/>
      <c r="D137" s="15"/>
      <c r="E137" s="15"/>
      <c r="F137" s="15"/>
      <c r="G137" s="15"/>
      <c r="I137" s="9"/>
      <c r="J137" s="9"/>
      <c r="K137" s="9"/>
      <c r="L137" s="9"/>
      <c r="M137" s="9"/>
      <c r="N137" s="9"/>
      <c r="O137" s="9"/>
      <c r="Q137" s="20" t="s">
        <v>744</v>
      </c>
      <c r="R137" s="20">
        <v>11.11</v>
      </c>
      <c r="S137" s="20"/>
      <c r="T137" s="20"/>
      <c r="U137" s="20"/>
      <c r="V137" s="20"/>
      <c r="W137" s="20"/>
      <c r="X137" s="20"/>
      <c r="Y137" s="20"/>
      <c r="Z137" s="18"/>
      <c r="AA137" s="18"/>
      <c r="AB137" s="18"/>
      <c r="AC137" s="18"/>
      <c r="AD137" s="18"/>
      <c r="AE137" s="18"/>
      <c r="AF137" s="18"/>
      <c r="AG137" s="18"/>
      <c r="AH137" s="18"/>
      <c r="AI137" s="18"/>
      <c r="AJ137" s="18"/>
      <c r="AK137" s="18"/>
      <c r="AL137" s="18"/>
      <c r="AM137" s="18"/>
      <c r="AN137" s="18"/>
      <c r="AT137" s="4" t="s">
        <v>372</v>
      </c>
      <c r="AU137" s="7"/>
      <c r="AV137" s="4"/>
      <c r="AW137" s="4"/>
      <c r="AX137" s="4"/>
      <c r="BO137" t="s">
        <v>6</v>
      </c>
      <c r="BP137">
        <v>75.98</v>
      </c>
      <c r="BQ137">
        <v>570</v>
      </c>
      <c r="BV137" t="s">
        <v>6</v>
      </c>
      <c r="BW137">
        <v>71.489999999999995</v>
      </c>
      <c r="BX137">
        <v>570</v>
      </c>
      <c r="CC137" t="s">
        <v>263</v>
      </c>
      <c r="CD137">
        <v>68.14</v>
      </c>
      <c r="CE137">
        <v>570</v>
      </c>
      <c r="CJ137" s="5" t="s">
        <v>263</v>
      </c>
      <c r="CK137" s="5" t="s">
        <v>807</v>
      </c>
      <c r="CL137" s="5" t="s">
        <v>55</v>
      </c>
      <c r="FT137" t="s">
        <v>372</v>
      </c>
      <c r="GB137" t="s">
        <v>372</v>
      </c>
    </row>
    <row r="138" spans="1:185" x14ac:dyDescent="0.25">
      <c r="A138" s="16" t="s">
        <v>263</v>
      </c>
      <c r="B138" s="40">
        <v>68.31</v>
      </c>
      <c r="C138" s="17">
        <v>570</v>
      </c>
      <c r="D138" s="15"/>
      <c r="E138" s="15"/>
      <c r="F138" s="15"/>
      <c r="G138" s="15"/>
      <c r="I138" s="9" t="s">
        <v>373</v>
      </c>
      <c r="J138" s="9"/>
      <c r="K138" s="9"/>
      <c r="L138" s="9"/>
      <c r="M138" s="9"/>
      <c r="N138" s="9"/>
      <c r="O138" s="9"/>
      <c r="Q138" s="20"/>
      <c r="R138" s="20" t="s">
        <v>372</v>
      </c>
      <c r="S138" s="20"/>
      <c r="T138" s="20"/>
      <c r="U138" s="20"/>
      <c r="V138" s="20"/>
      <c r="W138" s="20"/>
      <c r="X138" s="20"/>
      <c r="Y138" s="20"/>
      <c r="Z138" s="18"/>
      <c r="AA138" s="18"/>
      <c r="AB138" s="18"/>
      <c r="AC138" s="18"/>
      <c r="AD138" s="18"/>
      <c r="AE138" s="18"/>
      <c r="AF138" s="18"/>
      <c r="AG138" s="18"/>
      <c r="AH138" s="18"/>
      <c r="AI138" s="18"/>
      <c r="AJ138" s="18"/>
      <c r="AK138" s="18"/>
      <c r="AL138" s="18"/>
      <c r="AM138" s="18"/>
      <c r="AN138" s="18"/>
      <c r="AS138" s="5" t="s">
        <v>448</v>
      </c>
      <c r="AT138" s="4">
        <v>67.95</v>
      </c>
      <c r="AU138" s="7"/>
      <c r="AV138" s="4"/>
      <c r="AW138" s="4"/>
      <c r="AX138" s="4"/>
      <c r="BP138" t="s">
        <v>372</v>
      </c>
      <c r="BW138" t="s">
        <v>372</v>
      </c>
      <c r="CD138" t="s">
        <v>372</v>
      </c>
      <c r="CK138" s="5" t="s">
        <v>372</v>
      </c>
      <c r="FS138" t="s">
        <v>745</v>
      </c>
      <c r="FT138">
        <v>9987.77</v>
      </c>
      <c r="GA138" t="s">
        <v>745</v>
      </c>
      <c r="GB138">
        <v>9987.77</v>
      </c>
    </row>
    <row r="139" spans="1:185" x14ac:dyDescent="0.25">
      <c r="A139" s="15"/>
      <c r="B139" s="40" t="s">
        <v>372</v>
      </c>
      <c r="C139" s="40"/>
      <c r="D139" s="15"/>
      <c r="E139" s="15"/>
      <c r="F139" s="15"/>
      <c r="G139" s="15"/>
      <c r="I139" s="9" t="s">
        <v>361</v>
      </c>
      <c r="J139" s="9" t="s">
        <v>365</v>
      </c>
      <c r="K139" s="9" t="s">
        <v>360</v>
      </c>
      <c r="L139" s="9"/>
      <c r="M139" s="9"/>
      <c r="N139" s="9"/>
      <c r="O139" s="9"/>
      <c r="Q139" s="20" t="s">
        <v>746</v>
      </c>
      <c r="R139" s="20">
        <v>56.99</v>
      </c>
      <c r="S139" s="19">
        <v>120</v>
      </c>
      <c r="T139" s="20"/>
      <c r="U139" s="20"/>
      <c r="V139" s="20"/>
      <c r="W139" s="20"/>
      <c r="X139" s="20"/>
      <c r="Y139" s="20"/>
      <c r="Z139" s="18"/>
      <c r="AA139" s="18"/>
      <c r="AB139" s="18"/>
      <c r="AC139" s="18"/>
      <c r="AD139" s="18"/>
      <c r="AE139" s="18"/>
      <c r="AF139" s="18"/>
      <c r="AG139" s="18"/>
      <c r="AH139" s="18"/>
      <c r="AI139" s="18"/>
      <c r="AJ139" s="18"/>
      <c r="AK139" s="18"/>
      <c r="AL139" s="18"/>
      <c r="AM139" s="18"/>
      <c r="AN139" s="18"/>
      <c r="AT139" s="4" t="s">
        <v>372</v>
      </c>
      <c r="AU139" s="7"/>
      <c r="AV139" s="4"/>
      <c r="AW139" s="4"/>
      <c r="AX139" s="4"/>
      <c r="BO139" t="s">
        <v>864</v>
      </c>
      <c r="BP139">
        <v>24.02</v>
      </c>
      <c r="BV139" t="s">
        <v>864</v>
      </c>
      <c r="BW139">
        <v>28.51</v>
      </c>
      <c r="CC139" t="s">
        <v>262</v>
      </c>
      <c r="CD139">
        <v>31.86</v>
      </c>
      <c r="CJ139" s="5" t="s">
        <v>262</v>
      </c>
      <c r="CK139" s="5" t="s">
        <v>808</v>
      </c>
      <c r="FT139" t="s">
        <v>372</v>
      </c>
      <c r="GB139" t="s">
        <v>372</v>
      </c>
    </row>
    <row r="140" spans="1:185" x14ac:dyDescent="0.25">
      <c r="A140" s="16" t="s">
        <v>262</v>
      </c>
      <c r="B140" s="40">
        <v>31.69</v>
      </c>
      <c r="C140" s="40"/>
      <c r="D140" s="15"/>
      <c r="E140" s="15"/>
      <c r="F140" s="15"/>
      <c r="G140" s="15"/>
      <c r="I140" s="9"/>
      <c r="J140" s="9" t="s">
        <v>371</v>
      </c>
      <c r="K140" s="9"/>
      <c r="L140" s="9"/>
      <c r="M140" s="9"/>
      <c r="N140" s="9"/>
      <c r="O140" s="9"/>
      <c r="Q140" s="20"/>
      <c r="R140" s="20" t="s">
        <v>372</v>
      </c>
      <c r="S140" s="20"/>
      <c r="T140" s="20"/>
      <c r="U140" s="20"/>
      <c r="V140" s="20"/>
      <c r="W140" s="20"/>
      <c r="X140" s="20"/>
      <c r="Y140" s="20"/>
      <c r="Z140" s="18"/>
      <c r="AA140" s="18"/>
      <c r="AB140" s="18"/>
      <c r="AC140" s="18"/>
      <c r="AD140" s="18"/>
      <c r="AE140" s="18"/>
      <c r="AF140" s="18"/>
      <c r="AG140" s="18"/>
      <c r="AH140" s="18"/>
      <c r="AI140" s="18"/>
      <c r="AJ140" s="18"/>
      <c r="AK140" s="18"/>
      <c r="AL140" s="18"/>
      <c r="AM140" s="18"/>
      <c r="AN140" s="18"/>
      <c r="AS140" s="5" t="s">
        <v>442</v>
      </c>
      <c r="AT140" s="4">
        <v>19.850000000000001</v>
      </c>
      <c r="AU140" s="7" t="s">
        <v>19</v>
      </c>
      <c r="AV140" s="4"/>
      <c r="AW140" s="4"/>
      <c r="AX140" s="4"/>
      <c r="BP140" t="s">
        <v>372</v>
      </c>
      <c r="BW140" t="s">
        <v>372</v>
      </c>
      <c r="CD140" t="s">
        <v>372</v>
      </c>
      <c r="CK140" s="5" t="s">
        <v>372</v>
      </c>
      <c r="FS140" t="s">
        <v>744</v>
      </c>
      <c r="FT140">
        <v>3578.68</v>
      </c>
      <c r="GA140" t="s">
        <v>744</v>
      </c>
      <c r="GB140">
        <v>3578.68</v>
      </c>
    </row>
    <row r="141" spans="1:185" x14ac:dyDescent="0.25">
      <c r="A141" s="15"/>
      <c r="B141" s="40" t="s">
        <v>372</v>
      </c>
      <c r="C141" s="40"/>
      <c r="D141" s="15"/>
      <c r="E141" s="15"/>
      <c r="F141" s="15"/>
      <c r="G141" s="15"/>
      <c r="I141" s="9" t="s">
        <v>263</v>
      </c>
      <c r="J141" s="10">
        <v>262538</v>
      </c>
      <c r="K141" s="9">
        <v>90</v>
      </c>
      <c r="L141" s="9"/>
      <c r="M141" s="9"/>
      <c r="N141" s="9"/>
      <c r="O141" s="9"/>
      <c r="Q141" s="20" t="s">
        <v>745</v>
      </c>
      <c r="R141" s="20">
        <v>32.9</v>
      </c>
      <c r="S141" s="20"/>
      <c r="T141" s="20"/>
      <c r="U141" s="20"/>
      <c r="V141" s="20"/>
      <c r="W141" s="20"/>
      <c r="X141" s="20"/>
      <c r="Y141" s="20"/>
      <c r="Z141" s="18"/>
      <c r="AA141" s="18"/>
      <c r="AB141" s="18"/>
      <c r="AC141" s="18"/>
      <c r="AD141" s="18"/>
      <c r="AE141" s="18"/>
      <c r="AF141" s="18"/>
      <c r="AG141" s="18"/>
      <c r="AH141" s="18"/>
      <c r="AI141" s="18"/>
      <c r="AJ141" s="18"/>
      <c r="AK141" s="18"/>
      <c r="AL141" s="18"/>
      <c r="AM141" s="18"/>
      <c r="AN141" s="18"/>
      <c r="AT141" s="4" t="s">
        <v>372</v>
      </c>
      <c r="AU141" s="7"/>
      <c r="AV141" s="4"/>
      <c r="AW141" s="4"/>
      <c r="AX141" s="4"/>
      <c r="BO141" t="s">
        <v>6</v>
      </c>
      <c r="BP141">
        <v>65.73</v>
      </c>
      <c r="BQ141">
        <v>600</v>
      </c>
      <c r="BV141" t="s">
        <v>6</v>
      </c>
      <c r="BW141">
        <v>60.33</v>
      </c>
      <c r="BX141">
        <v>600</v>
      </c>
      <c r="CC141" t="s">
        <v>263</v>
      </c>
      <c r="CD141">
        <v>75.58</v>
      </c>
      <c r="CE141">
        <v>600</v>
      </c>
      <c r="CJ141" s="5" t="s">
        <v>263</v>
      </c>
      <c r="CK141" s="5" t="s">
        <v>809</v>
      </c>
      <c r="CL141" s="5" t="s">
        <v>57</v>
      </c>
      <c r="FT141" t="s">
        <v>372</v>
      </c>
      <c r="GB141" t="s">
        <v>372</v>
      </c>
    </row>
    <row r="142" spans="1:185" x14ac:dyDescent="0.25">
      <c r="A142" s="16" t="s">
        <v>263</v>
      </c>
      <c r="B142" s="40">
        <v>75.5</v>
      </c>
      <c r="C142" s="17">
        <v>600</v>
      </c>
      <c r="D142" s="15"/>
      <c r="E142" s="15"/>
      <c r="F142" s="15"/>
      <c r="G142" s="15"/>
      <c r="I142" s="9"/>
      <c r="J142" s="9" t="s">
        <v>372</v>
      </c>
      <c r="K142" s="9"/>
      <c r="L142" s="9"/>
      <c r="M142" s="9"/>
      <c r="N142" s="9"/>
      <c r="O142" s="9"/>
      <c r="Q142" s="20"/>
      <c r="R142" s="20" t="s">
        <v>372</v>
      </c>
      <c r="S142" s="20"/>
      <c r="T142" s="20"/>
      <c r="U142" s="20"/>
      <c r="V142" s="20"/>
      <c r="W142" s="20"/>
      <c r="X142" s="20"/>
      <c r="Y142" s="20"/>
      <c r="Z142" s="18"/>
      <c r="AA142" s="18"/>
      <c r="AB142" s="18"/>
      <c r="AC142" s="18"/>
      <c r="AD142" s="18"/>
      <c r="AE142" s="18"/>
      <c r="AF142" s="18"/>
      <c r="AG142" s="18"/>
      <c r="AH142" s="18"/>
      <c r="AI142" s="18"/>
      <c r="AJ142" s="18"/>
      <c r="AK142" s="18"/>
      <c r="AL142" s="18"/>
      <c r="AM142" s="18"/>
      <c r="AN142" s="18"/>
      <c r="AS142" s="5" t="s">
        <v>427</v>
      </c>
      <c r="AT142" s="4">
        <v>1.97</v>
      </c>
      <c r="AU142" s="7"/>
      <c r="AV142" s="4"/>
      <c r="AW142" s="4"/>
      <c r="AX142" s="4"/>
      <c r="BP142" t="s">
        <v>372</v>
      </c>
      <c r="BW142" t="s">
        <v>372</v>
      </c>
      <c r="CD142" t="s">
        <v>372</v>
      </c>
      <c r="CK142" s="5" t="s">
        <v>372</v>
      </c>
      <c r="FS142" t="s">
        <v>746</v>
      </c>
      <c r="FT142">
        <v>394.83100000000002</v>
      </c>
      <c r="FU142">
        <v>80</v>
      </c>
      <c r="GA142" t="s">
        <v>746</v>
      </c>
      <c r="GB142">
        <v>394.83100000000002</v>
      </c>
      <c r="GC142">
        <v>80</v>
      </c>
    </row>
    <row r="143" spans="1:185" x14ac:dyDescent="0.25">
      <c r="A143" s="15"/>
      <c r="B143" s="40" t="s">
        <v>372</v>
      </c>
      <c r="C143" s="40"/>
      <c r="D143" s="15"/>
      <c r="E143" s="15"/>
      <c r="F143" s="15"/>
      <c r="G143" s="15"/>
      <c r="I143" s="9" t="s">
        <v>262</v>
      </c>
      <c r="J143" s="10">
        <v>176507</v>
      </c>
      <c r="K143" s="9"/>
      <c r="L143" s="9"/>
      <c r="M143" s="9"/>
      <c r="N143" s="9"/>
      <c r="O143" s="9"/>
      <c r="Q143" s="20" t="s">
        <v>744</v>
      </c>
      <c r="R143" s="20">
        <v>10.11</v>
      </c>
      <c r="S143" s="20"/>
      <c r="T143" s="20"/>
      <c r="U143" s="20"/>
      <c r="V143" s="20"/>
      <c r="W143" s="20"/>
      <c r="X143" s="20"/>
      <c r="Y143" s="20"/>
      <c r="Z143" s="18"/>
      <c r="AA143" s="18"/>
      <c r="AB143" s="18"/>
      <c r="AC143" s="18"/>
      <c r="AD143" s="18"/>
      <c r="AE143" s="18"/>
      <c r="AF143" s="18"/>
      <c r="AG143" s="18"/>
      <c r="AH143" s="18"/>
      <c r="AI143" s="18"/>
      <c r="AJ143" s="18"/>
      <c r="AK143" s="18"/>
      <c r="AL143" s="18"/>
      <c r="AM143" s="18"/>
      <c r="AN143" s="18"/>
      <c r="AT143" s="4" t="s">
        <v>372</v>
      </c>
      <c r="AU143" s="7"/>
      <c r="AV143" s="4"/>
      <c r="AW143" s="4"/>
      <c r="AX143" s="4"/>
      <c r="BO143" t="s">
        <v>864</v>
      </c>
      <c r="BP143">
        <v>34.270000000000003</v>
      </c>
      <c r="BV143" t="s">
        <v>864</v>
      </c>
      <c r="BW143">
        <v>39.67</v>
      </c>
      <c r="CC143" t="s">
        <v>262</v>
      </c>
      <c r="CD143">
        <v>24.42</v>
      </c>
      <c r="CJ143" s="5" t="s">
        <v>262</v>
      </c>
      <c r="CK143" s="5" t="s">
        <v>810</v>
      </c>
      <c r="FT143" t="s">
        <v>372</v>
      </c>
      <c r="GB143" t="s">
        <v>372</v>
      </c>
    </row>
    <row r="144" spans="1:185" x14ac:dyDescent="0.25">
      <c r="A144" s="16" t="s">
        <v>262</v>
      </c>
      <c r="B144" s="40">
        <v>24.5</v>
      </c>
      <c r="C144" s="40"/>
      <c r="D144" s="15"/>
      <c r="E144" s="15"/>
      <c r="F144" s="15"/>
      <c r="G144" s="15"/>
      <c r="I144" s="9"/>
      <c r="J144" s="9" t="s">
        <v>372</v>
      </c>
      <c r="K144" s="9"/>
      <c r="L144" s="9"/>
      <c r="M144" s="9"/>
      <c r="N144" s="9"/>
      <c r="O144" s="9"/>
      <c r="Q144" s="20"/>
      <c r="R144" s="20" t="s">
        <v>372</v>
      </c>
      <c r="S144" s="20"/>
      <c r="T144" s="20"/>
      <c r="U144" s="20"/>
      <c r="V144" s="20"/>
      <c r="W144" s="20"/>
      <c r="X144" s="20"/>
      <c r="Y144" s="20"/>
      <c r="Z144" s="18"/>
      <c r="AA144" s="18"/>
      <c r="AB144" s="18"/>
      <c r="AC144" s="18"/>
      <c r="AD144" s="18"/>
      <c r="AE144" s="18"/>
      <c r="AF144" s="18"/>
      <c r="AG144" s="18"/>
      <c r="AH144" s="18"/>
      <c r="AI144" s="18"/>
      <c r="AJ144" s="18"/>
      <c r="AK144" s="18"/>
      <c r="AL144" s="18"/>
      <c r="AM144" s="18"/>
      <c r="AN144" s="18"/>
      <c r="AS144" s="5" t="s">
        <v>429</v>
      </c>
      <c r="AT144" s="4">
        <v>1.78</v>
      </c>
      <c r="AU144" s="7"/>
      <c r="AV144" s="4"/>
      <c r="AW144" s="4"/>
      <c r="AX144" s="4"/>
      <c r="BP144" t="s">
        <v>372</v>
      </c>
      <c r="BW144" t="s">
        <v>372</v>
      </c>
      <c r="CD144" t="s">
        <v>372</v>
      </c>
      <c r="CK144" s="5" t="s">
        <v>372</v>
      </c>
      <c r="FS144" t="s">
        <v>745</v>
      </c>
      <c r="FT144">
        <v>11114.6</v>
      </c>
      <c r="GA144" t="s">
        <v>745</v>
      </c>
      <c r="GB144">
        <v>11114.6</v>
      </c>
    </row>
    <row r="145" spans="1:185" x14ac:dyDescent="0.25">
      <c r="A145" s="15"/>
      <c r="B145" s="40" t="s">
        <v>372</v>
      </c>
      <c r="C145" s="40"/>
      <c r="D145" s="15"/>
      <c r="E145" s="15"/>
      <c r="F145" s="15"/>
      <c r="G145" s="15"/>
      <c r="I145" s="9"/>
      <c r="J145" s="9"/>
      <c r="K145" s="9"/>
      <c r="L145" s="9"/>
      <c r="M145" s="9"/>
      <c r="N145" s="9"/>
      <c r="O145" s="9"/>
      <c r="Q145" s="20" t="s">
        <v>746</v>
      </c>
      <c r="R145" s="20">
        <v>52.53</v>
      </c>
      <c r="S145" s="19">
        <v>150</v>
      </c>
      <c r="T145" s="20"/>
      <c r="U145" s="20"/>
      <c r="V145" s="20"/>
      <c r="W145" s="20"/>
      <c r="X145" s="20"/>
      <c r="Y145" s="20"/>
      <c r="Z145" s="18"/>
      <c r="AA145" s="18"/>
      <c r="AB145" s="18"/>
      <c r="AC145" s="18"/>
      <c r="AD145" s="18"/>
      <c r="AE145" s="18"/>
      <c r="AF145" s="18"/>
      <c r="AG145" s="18"/>
      <c r="AH145" s="18"/>
      <c r="AI145" s="18"/>
      <c r="AJ145" s="18"/>
      <c r="AK145" s="18"/>
      <c r="AL145" s="18"/>
      <c r="AM145" s="18"/>
      <c r="AN145" s="18"/>
      <c r="AT145" s="4" t="s">
        <v>372</v>
      </c>
      <c r="AU145" s="7"/>
      <c r="AV145" s="4"/>
      <c r="AW145" s="4"/>
      <c r="AX145" s="4"/>
      <c r="BO145" t="s">
        <v>6</v>
      </c>
      <c r="BP145">
        <v>89.42</v>
      </c>
      <c r="BQ145">
        <v>630</v>
      </c>
      <c r="BV145" t="s">
        <v>6</v>
      </c>
      <c r="BW145">
        <v>87.01</v>
      </c>
      <c r="BX145">
        <v>630</v>
      </c>
      <c r="CC145" t="s">
        <v>263</v>
      </c>
      <c r="CD145">
        <v>79.900000000000006</v>
      </c>
      <c r="CE145">
        <v>630</v>
      </c>
      <c r="CJ145" s="5" t="s">
        <v>263</v>
      </c>
      <c r="CK145" s="5" t="s">
        <v>811</v>
      </c>
      <c r="CL145" s="5" t="s">
        <v>59</v>
      </c>
      <c r="FT145" t="s">
        <v>372</v>
      </c>
      <c r="GB145" t="s">
        <v>372</v>
      </c>
    </row>
    <row r="146" spans="1:185" x14ac:dyDescent="0.25">
      <c r="A146" s="16" t="s">
        <v>263</v>
      </c>
      <c r="B146" s="40">
        <v>80.47</v>
      </c>
      <c r="C146" s="17">
        <v>630</v>
      </c>
      <c r="D146" s="15"/>
      <c r="E146" s="15"/>
      <c r="F146" s="15"/>
      <c r="G146" s="15"/>
      <c r="I146" s="9"/>
      <c r="J146" s="9"/>
      <c r="K146" s="9"/>
      <c r="L146" s="9"/>
      <c r="M146" s="9"/>
      <c r="N146" s="9"/>
      <c r="O146" s="9"/>
      <c r="Q146" s="20"/>
      <c r="R146" s="20" t="s">
        <v>372</v>
      </c>
      <c r="S146" s="20"/>
      <c r="T146" s="20"/>
      <c r="U146" s="20"/>
      <c r="V146" s="20"/>
      <c r="W146" s="20"/>
      <c r="X146" s="20"/>
      <c r="Y146" s="20"/>
      <c r="Z146" s="18"/>
      <c r="AA146" s="18"/>
      <c r="AB146" s="18"/>
      <c r="AC146" s="18"/>
      <c r="AD146" s="18"/>
      <c r="AE146" s="18"/>
      <c r="AF146" s="18"/>
      <c r="AG146" s="18"/>
      <c r="AH146" s="18"/>
      <c r="AI146" s="18"/>
      <c r="AJ146" s="18"/>
      <c r="AK146" s="18"/>
      <c r="AL146" s="18"/>
      <c r="AM146" s="18"/>
      <c r="AN146" s="18"/>
      <c r="AS146" s="5" t="s">
        <v>443</v>
      </c>
      <c r="AT146" s="4">
        <v>3.56</v>
      </c>
      <c r="AU146" s="7"/>
      <c r="AV146" s="4"/>
      <c r="AW146" s="4"/>
      <c r="AX146" s="4"/>
      <c r="BP146" t="s">
        <v>372</v>
      </c>
      <c r="BW146" t="s">
        <v>372</v>
      </c>
      <c r="CD146" t="s">
        <v>372</v>
      </c>
      <c r="CK146" s="5" t="s">
        <v>372</v>
      </c>
      <c r="FS146" t="s">
        <v>744</v>
      </c>
      <c r="FT146">
        <v>3756.43</v>
      </c>
      <c r="GA146" t="s">
        <v>744</v>
      </c>
      <c r="GB146">
        <v>3756.43</v>
      </c>
    </row>
    <row r="147" spans="1:185" x14ac:dyDescent="0.25">
      <c r="A147" s="15"/>
      <c r="B147" s="40" t="s">
        <v>372</v>
      </c>
      <c r="C147" s="40"/>
      <c r="D147" s="15"/>
      <c r="E147" s="15"/>
      <c r="F147" s="15"/>
      <c r="G147" s="15"/>
      <c r="I147" s="9" t="s">
        <v>375</v>
      </c>
      <c r="J147" s="9"/>
      <c r="K147" s="9"/>
      <c r="L147" s="9"/>
      <c r="M147" s="9"/>
      <c r="N147" s="9"/>
      <c r="O147" s="9"/>
      <c r="Q147" s="20" t="s">
        <v>745</v>
      </c>
      <c r="R147" s="20">
        <v>35.68</v>
      </c>
      <c r="S147" s="20"/>
      <c r="T147" s="20"/>
      <c r="U147" s="20"/>
      <c r="V147" s="20"/>
      <c r="W147" s="20"/>
      <c r="X147" s="20"/>
      <c r="Y147" s="20"/>
      <c r="Z147" s="18"/>
      <c r="AA147" s="18"/>
      <c r="AB147" s="18"/>
      <c r="AC147" s="18"/>
      <c r="AD147" s="18"/>
      <c r="AE147" s="18"/>
      <c r="AF147" s="18"/>
      <c r="AG147" s="18"/>
      <c r="AH147" s="18"/>
      <c r="AI147" s="18"/>
      <c r="AJ147" s="18"/>
      <c r="AK147" s="18"/>
      <c r="AL147" s="18"/>
      <c r="AM147" s="18"/>
      <c r="AN147" s="18"/>
      <c r="AT147" s="4" t="s">
        <v>372</v>
      </c>
      <c r="AU147" s="7"/>
      <c r="AV147" s="4"/>
      <c r="AW147" s="4"/>
      <c r="AX147" s="4"/>
      <c r="BO147" t="s">
        <v>864</v>
      </c>
      <c r="BP147">
        <v>10.58</v>
      </c>
      <c r="BV147" t="s">
        <v>864</v>
      </c>
      <c r="BW147">
        <v>12.99</v>
      </c>
      <c r="CC147" t="s">
        <v>262</v>
      </c>
      <c r="CD147">
        <v>20.100000000000001</v>
      </c>
      <c r="CJ147" s="5" t="s">
        <v>262</v>
      </c>
      <c r="CK147" s="5" t="s">
        <v>812</v>
      </c>
      <c r="FT147" t="s">
        <v>372</v>
      </c>
      <c r="GB147" t="s">
        <v>372</v>
      </c>
    </row>
    <row r="148" spans="1:185" x14ac:dyDescent="0.25">
      <c r="A148" s="16" t="s">
        <v>262</v>
      </c>
      <c r="B148" s="40">
        <v>19.53</v>
      </c>
      <c r="C148" s="40"/>
      <c r="D148" s="15"/>
      <c r="E148" s="15"/>
      <c r="F148" s="15"/>
      <c r="G148" s="15"/>
      <c r="I148" s="9"/>
      <c r="J148" s="9"/>
      <c r="K148" s="9"/>
      <c r="L148" s="9"/>
      <c r="M148" s="9"/>
      <c r="N148" s="9"/>
      <c r="O148" s="9"/>
      <c r="Q148" s="20"/>
      <c r="R148" s="20" t="s">
        <v>372</v>
      </c>
      <c r="S148" s="20"/>
      <c r="T148" s="20"/>
      <c r="U148" s="20"/>
      <c r="V148" s="20"/>
      <c r="W148" s="20"/>
      <c r="X148" s="20"/>
      <c r="Y148" s="20"/>
      <c r="Z148" s="18"/>
      <c r="AA148" s="18"/>
      <c r="AB148" s="18"/>
      <c r="AC148" s="18"/>
      <c r="AD148" s="18"/>
      <c r="AE148" s="18"/>
      <c r="AF148" s="18"/>
      <c r="AG148" s="18"/>
      <c r="AH148" s="18"/>
      <c r="AI148" s="18"/>
      <c r="AJ148" s="18"/>
      <c r="AK148" s="18"/>
      <c r="AL148" s="18"/>
      <c r="AM148" s="18"/>
      <c r="AN148" s="18"/>
      <c r="AS148" s="5" t="s">
        <v>448</v>
      </c>
      <c r="AT148" s="4">
        <v>72.849999999999994</v>
      </c>
      <c r="AU148" s="7"/>
      <c r="AV148" s="4"/>
      <c r="AW148" s="4"/>
      <c r="AX148" s="4"/>
      <c r="BP148" t="s">
        <v>372</v>
      </c>
      <c r="BW148" t="s">
        <v>372</v>
      </c>
      <c r="CD148" t="s">
        <v>372</v>
      </c>
      <c r="CK148" s="5" t="s">
        <v>372</v>
      </c>
      <c r="FS148" t="s">
        <v>746</v>
      </c>
      <c r="FT148">
        <v>148.81899999999999</v>
      </c>
      <c r="FU148">
        <v>100</v>
      </c>
      <c r="GA148" t="s">
        <v>746</v>
      </c>
      <c r="GB148">
        <v>148.81899999999999</v>
      </c>
      <c r="GC148">
        <v>100</v>
      </c>
    </row>
    <row r="149" spans="1:185" x14ac:dyDescent="0.25">
      <c r="A149" s="15"/>
      <c r="B149" s="40" t="s">
        <v>372</v>
      </c>
      <c r="C149" s="40"/>
      <c r="D149" s="15"/>
      <c r="E149" s="15"/>
      <c r="F149" s="15"/>
      <c r="G149" s="15"/>
      <c r="I149" s="9">
        <v>90</v>
      </c>
      <c r="J149" s="9" t="s">
        <v>263</v>
      </c>
      <c r="K149" s="9" t="s">
        <v>262</v>
      </c>
      <c r="L149" s="9"/>
      <c r="M149" s="9"/>
      <c r="N149" s="9"/>
      <c r="O149" s="9"/>
      <c r="Q149" s="20" t="s">
        <v>744</v>
      </c>
      <c r="R149" s="20">
        <v>11.79</v>
      </c>
      <c r="S149" s="20"/>
      <c r="T149" s="20"/>
      <c r="U149" s="20"/>
      <c r="V149" s="20"/>
      <c r="W149" s="20"/>
      <c r="X149" s="20"/>
      <c r="Y149" s="20"/>
      <c r="Z149" s="18"/>
      <c r="AA149" s="18"/>
      <c r="AB149" s="18"/>
      <c r="AC149" s="18"/>
      <c r="AD149" s="18"/>
      <c r="AE149" s="18"/>
      <c r="AF149" s="18"/>
      <c r="AG149" s="18"/>
      <c r="AH149" s="18"/>
      <c r="AI149" s="18"/>
      <c r="AJ149" s="18"/>
      <c r="AK149" s="18"/>
      <c r="AL149" s="18"/>
      <c r="AM149" s="18"/>
      <c r="AN149" s="18"/>
      <c r="AT149" s="4" t="s">
        <v>372</v>
      </c>
      <c r="AU149" s="7"/>
      <c r="AV149" s="4"/>
      <c r="AW149" s="4"/>
      <c r="AX149" s="4"/>
      <c r="BO149" t="s">
        <v>6</v>
      </c>
      <c r="BP149">
        <v>63.08</v>
      </c>
      <c r="BQ149">
        <v>660</v>
      </c>
      <c r="BV149" t="s">
        <v>6</v>
      </c>
      <c r="BW149">
        <v>57.53</v>
      </c>
      <c r="BX149">
        <v>660</v>
      </c>
      <c r="CC149" t="s">
        <v>263</v>
      </c>
      <c r="CD149">
        <v>72.39</v>
      </c>
      <c r="CE149">
        <v>660</v>
      </c>
      <c r="CJ149" s="5" t="s">
        <v>263</v>
      </c>
      <c r="CK149" s="5" t="s">
        <v>813</v>
      </c>
      <c r="CL149" s="5" t="s">
        <v>61</v>
      </c>
      <c r="FT149" t="s">
        <v>372</v>
      </c>
      <c r="GB149" t="s">
        <v>372</v>
      </c>
    </row>
    <row r="150" spans="1:185" x14ac:dyDescent="0.25">
      <c r="A150" s="16" t="s">
        <v>263</v>
      </c>
      <c r="B150" s="40">
        <v>71.19</v>
      </c>
      <c r="C150" s="17">
        <v>660</v>
      </c>
      <c r="D150" s="15"/>
      <c r="E150" s="15"/>
      <c r="F150" s="15"/>
      <c r="G150" s="15"/>
      <c r="I150" s="9" t="s">
        <v>370</v>
      </c>
      <c r="J150" s="9" t="s">
        <v>377</v>
      </c>
      <c r="K150" s="9" t="s">
        <v>378</v>
      </c>
      <c r="L150" s="9"/>
      <c r="M150" s="9"/>
      <c r="N150" s="9"/>
      <c r="O150" s="9"/>
      <c r="Q150" s="20"/>
      <c r="R150" s="20" t="s">
        <v>372</v>
      </c>
      <c r="S150" s="20"/>
      <c r="T150" s="20"/>
      <c r="U150" s="20"/>
      <c r="V150" s="20"/>
      <c r="W150" s="20"/>
      <c r="X150" s="20"/>
      <c r="Y150" s="20"/>
      <c r="Z150" s="18"/>
      <c r="AA150" s="18"/>
      <c r="AB150" s="18"/>
      <c r="AC150" s="18"/>
      <c r="AD150" s="18"/>
      <c r="AE150" s="18"/>
      <c r="AF150" s="18"/>
      <c r="AG150" s="18"/>
      <c r="AH150" s="18"/>
      <c r="AI150" s="18"/>
      <c r="AJ150" s="18"/>
      <c r="AK150" s="18"/>
      <c r="AL150" s="18"/>
      <c r="AM150" s="18"/>
      <c r="AN150" s="18"/>
      <c r="AS150" s="5" t="s">
        <v>442</v>
      </c>
      <c r="AT150" s="4">
        <v>18.59</v>
      </c>
      <c r="AU150" s="7" t="s">
        <v>21</v>
      </c>
      <c r="AV150" s="4"/>
      <c r="AW150" s="4"/>
      <c r="AX150" s="4"/>
      <c r="BP150" t="s">
        <v>372</v>
      </c>
      <c r="BW150" t="s">
        <v>372</v>
      </c>
      <c r="CD150" t="s">
        <v>372</v>
      </c>
      <c r="CK150" s="5" t="s">
        <v>372</v>
      </c>
      <c r="FS150" t="s">
        <v>745</v>
      </c>
      <c r="FT150">
        <v>11392.5</v>
      </c>
      <c r="GA150" t="s">
        <v>745</v>
      </c>
      <c r="GB150">
        <v>11392.5</v>
      </c>
    </row>
    <row r="151" spans="1:185" x14ac:dyDescent="0.25">
      <c r="A151" s="15"/>
      <c r="B151" s="40" t="s">
        <v>372</v>
      </c>
      <c r="C151" s="40"/>
      <c r="D151" s="15"/>
      <c r="E151" s="15"/>
      <c r="F151" s="15"/>
      <c r="G151" s="15"/>
      <c r="I151" s="9" t="s">
        <v>371</v>
      </c>
      <c r="J151" s="9" t="s">
        <v>372</v>
      </c>
      <c r="K151" s="9" t="s">
        <v>372</v>
      </c>
      <c r="L151" s="9"/>
      <c r="M151" s="9"/>
      <c r="N151" s="9"/>
      <c r="O151" s="9"/>
      <c r="Q151" s="20" t="s">
        <v>746</v>
      </c>
      <c r="R151" s="20">
        <v>50.46</v>
      </c>
      <c r="S151" s="19">
        <v>180</v>
      </c>
      <c r="T151" s="20"/>
      <c r="U151" s="20"/>
      <c r="V151" s="20"/>
      <c r="W151" s="20"/>
      <c r="X151" s="20"/>
      <c r="Y151" s="20"/>
      <c r="Z151" s="18"/>
      <c r="AA151" s="18"/>
      <c r="AB151" s="18"/>
      <c r="AC151" s="18"/>
      <c r="AD151" s="18"/>
      <c r="AE151" s="18"/>
      <c r="AF151" s="18"/>
      <c r="AG151" s="18"/>
      <c r="AH151" s="18"/>
      <c r="AI151" s="18"/>
      <c r="AJ151" s="18"/>
      <c r="AK151" s="18"/>
      <c r="AL151" s="18"/>
      <c r="AM151" s="18"/>
      <c r="AN151" s="18"/>
      <c r="AT151" s="4" t="s">
        <v>372</v>
      </c>
      <c r="AU151" s="7"/>
      <c r="AV151" s="4"/>
      <c r="AW151" s="4"/>
      <c r="AX151" s="4"/>
      <c r="BO151" t="s">
        <v>864</v>
      </c>
      <c r="BP151">
        <v>36.92</v>
      </c>
      <c r="BV151" t="s">
        <v>864</v>
      </c>
      <c r="BW151">
        <v>42.47</v>
      </c>
      <c r="CC151" t="s">
        <v>262</v>
      </c>
      <c r="CD151">
        <v>27.61</v>
      </c>
      <c r="CJ151" s="5" t="s">
        <v>262</v>
      </c>
      <c r="CK151" s="5" t="s">
        <v>814</v>
      </c>
      <c r="FT151" t="s">
        <v>372</v>
      </c>
      <c r="GB151" t="s">
        <v>372</v>
      </c>
    </row>
    <row r="152" spans="1:185" x14ac:dyDescent="0.25">
      <c r="A152" s="16" t="s">
        <v>262</v>
      </c>
      <c r="B152" s="40">
        <v>28.81</v>
      </c>
      <c r="C152" s="40"/>
      <c r="D152" s="15"/>
      <c r="E152" s="15"/>
      <c r="F152" s="15"/>
      <c r="G152" s="15"/>
      <c r="I152" s="9"/>
      <c r="J152" s="9"/>
      <c r="K152" s="9"/>
      <c r="L152" s="9"/>
      <c r="M152" s="9"/>
      <c r="N152" s="9"/>
      <c r="O152" s="9"/>
      <c r="Q152" s="20"/>
      <c r="R152" s="20" t="s">
        <v>372</v>
      </c>
      <c r="S152" s="20"/>
      <c r="T152" s="20"/>
      <c r="U152" s="20"/>
      <c r="V152" s="20"/>
      <c r="W152" s="20"/>
      <c r="X152" s="20"/>
      <c r="Y152" s="20"/>
      <c r="Z152" s="18"/>
      <c r="AA152" s="18"/>
      <c r="AB152" s="18"/>
      <c r="AC152" s="18"/>
      <c r="AD152" s="18"/>
      <c r="AE152" s="18"/>
      <c r="AF152" s="18"/>
      <c r="AG152" s="18"/>
      <c r="AH152" s="18"/>
      <c r="AI152" s="18"/>
      <c r="AJ152" s="18"/>
      <c r="AK152" s="18"/>
      <c r="AL152" s="18"/>
      <c r="AM152" s="18"/>
      <c r="AN152" s="18"/>
      <c r="AS152" s="5" t="s">
        <v>427</v>
      </c>
      <c r="AT152" s="4">
        <v>0.11</v>
      </c>
      <c r="AU152" s="7"/>
      <c r="AV152" s="4"/>
      <c r="AW152" s="4"/>
      <c r="AX152" s="4"/>
      <c r="BP152" t="s">
        <v>372</v>
      </c>
      <c r="BW152" t="s">
        <v>372</v>
      </c>
      <c r="CD152" t="s">
        <v>372</v>
      </c>
      <c r="CK152" s="5" t="s">
        <v>372</v>
      </c>
      <c r="FS152" t="s">
        <v>744</v>
      </c>
      <c r="FT152">
        <v>3927.31</v>
      </c>
      <c r="GA152" t="s">
        <v>744</v>
      </c>
      <c r="GB152">
        <v>3927.31</v>
      </c>
    </row>
    <row r="153" spans="1:185" x14ac:dyDescent="0.25">
      <c r="A153" s="15"/>
      <c r="B153" s="40" t="s">
        <v>372</v>
      </c>
      <c r="C153" s="40"/>
      <c r="D153" s="15"/>
      <c r="E153" s="15"/>
      <c r="F153" s="15"/>
      <c r="G153" s="15"/>
      <c r="I153" s="9" t="s">
        <v>376</v>
      </c>
      <c r="J153" s="9"/>
      <c r="K153" s="9"/>
      <c r="L153" s="9"/>
      <c r="M153" s="9"/>
      <c r="N153" s="9"/>
      <c r="O153" s="9"/>
      <c r="Q153" s="20" t="s">
        <v>745</v>
      </c>
      <c r="R153" s="20">
        <v>36.93</v>
      </c>
      <c r="S153" s="20"/>
      <c r="T153" s="20"/>
      <c r="U153" s="20"/>
      <c r="V153" s="20"/>
      <c r="W153" s="20"/>
      <c r="X153" s="20"/>
      <c r="Y153" s="20"/>
      <c r="Z153" s="18"/>
      <c r="AA153" s="18"/>
      <c r="AB153" s="18"/>
      <c r="AC153" s="18"/>
      <c r="AD153" s="18"/>
      <c r="AE153" s="18"/>
      <c r="AF153" s="18"/>
      <c r="AG153" s="18"/>
      <c r="AH153" s="18"/>
      <c r="AI153" s="18"/>
      <c r="AJ153" s="18"/>
      <c r="AK153" s="18"/>
      <c r="AL153" s="18"/>
      <c r="AM153" s="18"/>
      <c r="AN153" s="18"/>
      <c r="AT153" s="4" t="s">
        <v>372</v>
      </c>
      <c r="AU153" s="7"/>
      <c r="AV153" s="4"/>
      <c r="AW153" s="4"/>
      <c r="AX153" s="4"/>
      <c r="BO153" t="s">
        <v>6</v>
      </c>
      <c r="BP153">
        <v>70.040000000000006</v>
      </c>
      <c r="BQ153">
        <v>690</v>
      </c>
      <c r="BV153" t="s">
        <v>6</v>
      </c>
      <c r="BW153">
        <v>64.95</v>
      </c>
      <c r="BX153">
        <v>690</v>
      </c>
      <c r="CC153" t="s">
        <v>263</v>
      </c>
      <c r="CD153">
        <v>75.86</v>
      </c>
      <c r="CE153">
        <v>690</v>
      </c>
      <c r="CJ153" s="5" t="s">
        <v>263</v>
      </c>
      <c r="CK153" s="5" t="s">
        <v>815</v>
      </c>
      <c r="CL153" s="5" t="s">
        <v>63</v>
      </c>
      <c r="FT153" t="s">
        <v>372</v>
      </c>
      <c r="GB153" t="s">
        <v>372</v>
      </c>
    </row>
    <row r="154" spans="1:185" x14ac:dyDescent="0.25">
      <c r="A154" s="16" t="s">
        <v>263</v>
      </c>
      <c r="B154" s="40">
        <v>75.33</v>
      </c>
      <c r="C154" s="17">
        <v>690</v>
      </c>
      <c r="D154" s="15"/>
      <c r="E154" s="15"/>
      <c r="F154" s="15"/>
      <c r="G154" s="15"/>
      <c r="I154" s="9"/>
      <c r="J154" s="9"/>
      <c r="K154" s="9"/>
      <c r="L154" s="9"/>
      <c r="M154" s="9"/>
      <c r="N154" s="9"/>
      <c r="O154" s="9"/>
      <c r="Q154" s="20"/>
      <c r="R154" s="20" t="s">
        <v>372</v>
      </c>
      <c r="S154" s="20"/>
      <c r="T154" s="20"/>
      <c r="U154" s="20"/>
      <c r="V154" s="20"/>
      <c r="W154" s="20"/>
      <c r="X154" s="20"/>
      <c r="Y154" s="20"/>
      <c r="Z154" s="18"/>
      <c r="AA154" s="18"/>
      <c r="AB154" s="18"/>
      <c r="AC154" s="18"/>
      <c r="AD154" s="18"/>
      <c r="AE154" s="18"/>
      <c r="AF154" s="18"/>
      <c r="AG154" s="18"/>
      <c r="AH154" s="18"/>
      <c r="AI154" s="18"/>
      <c r="AJ154" s="18"/>
      <c r="AK154" s="18"/>
      <c r="AL154" s="18"/>
      <c r="AM154" s="18"/>
      <c r="AN154" s="18"/>
      <c r="AS154" s="5" t="s">
        <v>429</v>
      </c>
      <c r="AT154" s="4">
        <v>0.72</v>
      </c>
      <c r="AU154" s="7"/>
      <c r="AV154" s="4"/>
      <c r="AW154" s="4"/>
      <c r="AX154" s="4"/>
      <c r="BP154" t="s">
        <v>372</v>
      </c>
      <c r="BW154" t="s">
        <v>372</v>
      </c>
      <c r="CD154" t="s">
        <v>372</v>
      </c>
      <c r="CK154" s="5" t="s">
        <v>372</v>
      </c>
      <c r="FS154" t="s">
        <v>746</v>
      </c>
      <c r="FT154">
        <v>2.4509E-2</v>
      </c>
      <c r="FU154">
        <v>120</v>
      </c>
      <c r="GA154" t="s">
        <v>746</v>
      </c>
      <c r="GB154">
        <v>2.4509E-2</v>
      </c>
      <c r="GC154">
        <v>120</v>
      </c>
    </row>
    <row r="155" spans="1:185" x14ac:dyDescent="0.25">
      <c r="A155" s="15"/>
      <c r="B155" s="40" t="s">
        <v>372</v>
      </c>
      <c r="C155" s="40"/>
      <c r="D155" s="15"/>
      <c r="E155" s="15"/>
      <c r="F155" s="15"/>
      <c r="G155" s="15"/>
      <c r="I155" s="9">
        <v>90</v>
      </c>
      <c r="J155" s="9" t="s">
        <v>263</v>
      </c>
      <c r="K155" s="9" t="s">
        <v>262</v>
      </c>
      <c r="L155" s="9"/>
      <c r="M155" s="9"/>
      <c r="N155" s="9"/>
      <c r="O155" s="9"/>
      <c r="Q155" s="20" t="s">
        <v>744</v>
      </c>
      <c r="R155" s="20">
        <v>12.62</v>
      </c>
      <c r="S155" s="20"/>
      <c r="T155" s="20"/>
      <c r="U155" s="20"/>
      <c r="V155" s="20"/>
      <c r="W155" s="20"/>
      <c r="X155" s="20"/>
      <c r="Y155" s="20"/>
      <c r="Z155" s="18"/>
      <c r="AA155" s="18"/>
      <c r="AB155" s="18"/>
      <c r="AC155" s="18"/>
      <c r="AD155" s="18"/>
      <c r="AE155" s="18"/>
      <c r="AF155" s="18"/>
      <c r="AG155" s="18"/>
      <c r="AH155" s="18"/>
      <c r="AI155" s="18"/>
      <c r="AJ155" s="18"/>
      <c r="AK155" s="18"/>
      <c r="AL155" s="18"/>
      <c r="AM155" s="18"/>
      <c r="AN155" s="18"/>
      <c r="AT155" s="4" t="s">
        <v>372</v>
      </c>
      <c r="AU155" s="7"/>
      <c r="AV155" s="4"/>
      <c r="AW155" s="4"/>
      <c r="AX155" s="4"/>
      <c r="BO155" t="s">
        <v>864</v>
      </c>
      <c r="BP155">
        <v>29.96</v>
      </c>
      <c r="BV155" t="s">
        <v>864</v>
      </c>
      <c r="BW155">
        <v>35.049999999999997</v>
      </c>
      <c r="CC155" t="s">
        <v>262</v>
      </c>
      <c r="CD155">
        <v>24.14</v>
      </c>
      <c r="CJ155" s="5" t="s">
        <v>262</v>
      </c>
      <c r="CK155" s="5" t="s">
        <v>816</v>
      </c>
      <c r="FT155" t="s">
        <v>372</v>
      </c>
      <c r="GB155" t="s">
        <v>372</v>
      </c>
    </row>
    <row r="156" spans="1:185" x14ac:dyDescent="0.25">
      <c r="A156" s="16" t="s">
        <v>262</v>
      </c>
      <c r="B156" s="40">
        <v>24.67</v>
      </c>
      <c r="C156" s="40"/>
      <c r="D156" s="15"/>
      <c r="E156" s="15"/>
      <c r="F156" s="15"/>
      <c r="G156" s="15"/>
      <c r="I156" s="9" t="s">
        <v>365</v>
      </c>
      <c r="J156" s="10">
        <v>262538</v>
      </c>
      <c r="K156" s="10">
        <v>176507</v>
      </c>
      <c r="L156" s="9"/>
      <c r="M156" s="9"/>
      <c r="N156" s="9"/>
      <c r="O156" s="9"/>
      <c r="Q156" s="20"/>
      <c r="R156" s="20" t="s">
        <v>372</v>
      </c>
      <c r="S156" s="20"/>
      <c r="T156" s="20"/>
      <c r="U156" s="20"/>
      <c r="V156" s="20"/>
      <c r="W156" s="20"/>
      <c r="X156" s="20"/>
      <c r="Y156" s="20"/>
      <c r="Z156" s="18"/>
      <c r="AA156" s="18"/>
      <c r="AB156" s="18"/>
      <c r="AC156" s="18"/>
      <c r="AD156" s="18"/>
      <c r="AE156" s="18"/>
      <c r="AF156" s="18"/>
      <c r="AG156" s="18"/>
      <c r="AH156" s="18"/>
      <c r="AI156" s="18"/>
      <c r="AJ156" s="18"/>
      <c r="AK156" s="18"/>
      <c r="AL156" s="18"/>
      <c r="AM156" s="18"/>
      <c r="AN156" s="18"/>
      <c r="AS156" s="5" t="s">
        <v>443</v>
      </c>
      <c r="AT156" s="4">
        <v>8.43</v>
      </c>
      <c r="AU156" s="7"/>
      <c r="AV156" s="4"/>
      <c r="AW156" s="4"/>
      <c r="AX156" s="4"/>
      <c r="BP156" t="s">
        <v>372</v>
      </c>
      <c r="BW156" t="s">
        <v>372</v>
      </c>
      <c r="CD156" t="s">
        <v>372</v>
      </c>
      <c r="CK156" s="5" t="s">
        <v>372</v>
      </c>
      <c r="FS156" t="s">
        <v>745</v>
      </c>
      <c r="FT156">
        <v>11294.9</v>
      </c>
      <c r="GA156" t="s">
        <v>745</v>
      </c>
      <c r="GB156">
        <v>11294.9</v>
      </c>
    </row>
    <row r="157" spans="1:185" x14ac:dyDescent="0.25">
      <c r="A157" s="15"/>
      <c r="B157" s="16" t="s">
        <v>372</v>
      </c>
      <c r="C157" s="15"/>
      <c r="D157" s="15"/>
      <c r="E157" s="15"/>
      <c r="F157" s="15"/>
      <c r="G157" s="15"/>
      <c r="I157" s="9" t="s">
        <v>371</v>
      </c>
      <c r="J157" s="9" t="s">
        <v>372</v>
      </c>
      <c r="K157" s="9" t="s">
        <v>372</v>
      </c>
      <c r="L157" s="9"/>
      <c r="M157" s="9"/>
      <c r="N157" s="9"/>
      <c r="O157" s="9"/>
      <c r="Q157" s="20" t="s">
        <v>746</v>
      </c>
      <c r="R157" s="20">
        <v>47.08</v>
      </c>
      <c r="S157" s="19">
        <v>210</v>
      </c>
      <c r="T157" s="20"/>
      <c r="U157" s="20"/>
      <c r="V157" s="20"/>
      <c r="W157" s="20"/>
      <c r="X157" s="20"/>
      <c r="Y157" s="20"/>
      <c r="Z157" s="18"/>
      <c r="AA157" s="18"/>
      <c r="AB157" s="18"/>
      <c r="AC157" s="18"/>
      <c r="AD157" s="18"/>
      <c r="AE157" s="18"/>
      <c r="AF157" s="18"/>
      <c r="AG157" s="18"/>
      <c r="AH157" s="18"/>
      <c r="AI157" s="18"/>
      <c r="AJ157" s="18"/>
      <c r="AK157" s="18"/>
      <c r="AL157" s="18"/>
      <c r="AM157" s="18"/>
      <c r="AN157" s="18"/>
      <c r="AT157" s="4" t="s">
        <v>372</v>
      </c>
      <c r="AU157" s="7"/>
      <c r="AV157" s="4"/>
      <c r="AW157" s="4"/>
      <c r="AX157" s="4"/>
      <c r="FT157" t="s">
        <v>372</v>
      </c>
      <c r="GB157" t="s">
        <v>372</v>
      </c>
    </row>
    <row r="158" spans="1:185" x14ac:dyDescent="0.25">
      <c r="A158" s="15"/>
      <c r="B158" s="15"/>
      <c r="C158" s="15"/>
      <c r="D158" s="15"/>
      <c r="E158" s="15"/>
      <c r="F158" s="15"/>
      <c r="G158" s="15"/>
      <c r="I158" s="9"/>
      <c r="J158" s="9"/>
      <c r="K158" s="9"/>
      <c r="L158" s="9"/>
      <c r="M158" s="9"/>
      <c r="N158" s="9"/>
      <c r="O158" s="9"/>
      <c r="Q158" s="20"/>
      <c r="R158" s="20" t="s">
        <v>372</v>
      </c>
      <c r="S158" s="20"/>
      <c r="T158" s="20"/>
      <c r="U158" s="20"/>
      <c r="V158" s="20"/>
      <c r="W158" s="20"/>
      <c r="X158" s="20"/>
      <c r="Y158" s="20"/>
      <c r="Z158" s="18"/>
      <c r="AA158" s="18"/>
      <c r="AB158" s="18"/>
      <c r="AC158" s="18"/>
      <c r="AD158" s="18"/>
      <c r="AE158" s="18"/>
      <c r="AF158" s="18"/>
      <c r="AG158" s="18"/>
      <c r="AH158" s="18"/>
      <c r="AI158" s="18"/>
      <c r="AJ158" s="18"/>
      <c r="AK158" s="18"/>
      <c r="AL158" s="18"/>
      <c r="AM158" s="18"/>
      <c r="AN158" s="18"/>
      <c r="AS158" s="5" t="s">
        <v>448</v>
      </c>
      <c r="AT158" s="4">
        <v>72.150000000000006</v>
      </c>
      <c r="AU158" s="7"/>
      <c r="AV158" s="4"/>
      <c r="AW158" s="4"/>
      <c r="AX158" s="4"/>
      <c r="FS158" t="s">
        <v>744</v>
      </c>
      <c r="FT158">
        <v>4035.3</v>
      </c>
      <c r="GA158" t="s">
        <v>744</v>
      </c>
      <c r="GB158">
        <v>4035.3</v>
      </c>
    </row>
    <row r="159" spans="1:185" x14ac:dyDescent="0.25">
      <c r="A159" s="15"/>
      <c r="B159" s="15"/>
      <c r="C159" s="15"/>
      <c r="D159" s="15"/>
      <c r="E159" s="15"/>
      <c r="F159" s="15"/>
      <c r="G159" s="15"/>
      <c r="I159" s="9"/>
      <c r="J159" s="9"/>
      <c r="K159" s="9"/>
      <c r="L159" s="9"/>
      <c r="M159" s="9"/>
      <c r="N159" s="9"/>
      <c r="O159" s="9"/>
      <c r="Q159" s="20" t="s">
        <v>745</v>
      </c>
      <c r="R159" s="20">
        <v>37.69</v>
      </c>
      <c r="S159" s="20"/>
      <c r="T159" s="20"/>
      <c r="U159" s="20"/>
      <c r="V159" s="20"/>
      <c r="W159" s="20"/>
      <c r="X159" s="20"/>
      <c r="Y159" s="20"/>
      <c r="Z159" s="18"/>
      <c r="AA159" s="18"/>
      <c r="AB159" s="18"/>
      <c r="AC159" s="18"/>
      <c r="AD159" s="18"/>
      <c r="AE159" s="18"/>
      <c r="AF159" s="18"/>
      <c r="AG159" s="18"/>
      <c r="AH159" s="18"/>
      <c r="AI159" s="18"/>
      <c r="AJ159" s="18"/>
      <c r="AK159" s="18"/>
      <c r="AL159" s="18"/>
      <c r="AM159" s="18"/>
      <c r="AN159" s="18"/>
      <c r="AT159" s="4" t="s">
        <v>372</v>
      </c>
      <c r="AU159" s="7"/>
      <c r="AV159" s="4"/>
      <c r="AW159" s="4"/>
      <c r="AX159" s="4"/>
      <c r="BO159" t="s">
        <v>373</v>
      </c>
      <c r="BV159" t="s">
        <v>373</v>
      </c>
      <c r="CC159" t="s">
        <v>373</v>
      </c>
      <c r="CJ159" s="5" t="s">
        <v>373</v>
      </c>
      <c r="FT159" t="s">
        <v>372</v>
      </c>
      <c r="GB159" t="s">
        <v>372</v>
      </c>
    </row>
    <row r="160" spans="1:185" x14ac:dyDescent="0.25">
      <c r="A160" s="16" t="s">
        <v>373</v>
      </c>
      <c r="B160" s="15"/>
      <c r="C160" s="15"/>
      <c r="D160" s="15"/>
      <c r="E160" s="15"/>
      <c r="F160" s="15"/>
      <c r="G160" s="15"/>
      <c r="I160" s="9" t="s">
        <v>7</v>
      </c>
      <c r="J160" s="9"/>
      <c r="K160" s="9"/>
      <c r="L160" s="9"/>
      <c r="M160" s="9"/>
      <c r="N160" s="9"/>
      <c r="O160" s="9"/>
      <c r="Q160" s="20"/>
      <c r="R160" s="20" t="s">
        <v>372</v>
      </c>
      <c r="S160" s="20"/>
      <c r="T160" s="20"/>
      <c r="U160" s="20"/>
      <c r="V160" s="20"/>
      <c r="W160" s="20"/>
      <c r="X160" s="20"/>
      <c r="Y160" s="20"/>
      <c r="Z160" s="18"/>
      <c r="AA160" s="18"/>
      <c r="AB160" s="18"/>
      <c r="AC160" s="18"/>
      <c r="AD160" s="18"/>
      <c r="AE160" s="18"/>
      <c r="AF160" s="18"/>
      <c r="AG160" s="18"/>
      <c r="AH160" s="18"/>
      <c r="AI160" s="18"/>
      <c r="AJ160" s="18"/>
      <c r="AK160" s="18"/>
      <c r="AL160" s="18"/>
      <c r="AM160" s="18"/>
      <c r="AN160" s="18"/>
      <c r="AS160" s="5" t="s">
        <v>442</v>
      </c>
      <c r="AT160" s="4">
        <v>11.94</v>
      </c>
      <c r="AU160" s="7" t="s">
        <v>23</v>
      </c>
      <c r="AV160" s="4"/>
      <c r="AW160" s="4"/>
      <c r="AX160" s="4"/>
      <c r="BO160" t="s">
        <v>361</v>
      </c>
      <c r="BP160" t="s">
        <v>365</v>
      </c>
      <c r="BQ160" t="s">
        <v>360</v>
      </c>
      <c r="BV160" t="s">
        <v>361</v>
      </c>
      <c r="BW160" t="s">
        <v>365</v>
      </c>
      <c r="BX160" t="s">
        <v>360</v>
      </c>
      <c r="CC160" t="s">
        <v>361</v>
      </c>
      <c r="CD160" t="s">
        <v>365</v>
      </c>
      <c r="CE160" t="s">
        <v>360</v>
      </c>
      <c r="CJ160" s="5" t="s">
        <v>361</v>
      </c>
      <c r="CK160" s="5" t="s">
        <v>365</v>
      </c>
      <c r="CL160" s="5" t="s">
        <v>360</v>
      </c>
      <c r="FS160" t="s">
        <v>746</v>
      </c>
      <c r="FT160">
        <v>2.4509E-2</v>
      </c>
      <c r="FU160">
        <v>140</v>
      </c>
      <c r="GA160" t="s">
        <v>746</v>
      </c>
      <c r="GB160">
        <v>2.4509E-2</v>
      </c>
      <c r="GC160">
        <v>140</v>
      </c>
    </row>
    <row r="161" spans="1:185" x14ac:dyDescent="0.25">
      <c r="A161" s="16" t="s">
        <v>361</v>
      </c>
      <c r="B161" s="16" t="s">
        <v>365</v>
      </c>
      <c r="C161" s="16" t="s">
        <v>360</v>
      </c>
      <c r="D161" s="15"/>
      <c r="E161" s="15"/>
      <c r="F161" s="15"/>
      <c r="G161" s="15"/>
      <c r="I161" s="9"/>
      <c r="J161" s="9"/>
      <c r="K161" s="9"/>
      <c r="L161" s="9"/>
      <c r="M161" s="9"/>
      <c r="N161" s="9"/>
      <c r="O161" s="9"/>
      <c r="Q161" s="20" t="s">
        <v>744</v>
      </c>
      <c r="R161" s="20">
        <v>15.23</v>
      </c>
      <c r="S161" s="20"/>
      <c r="T161" s="20"/>
      <c r="U161" s="20"/>
      <c r="V161" s="20"/>
      <c r="W161" s="20"/>
      <c r="X161" s="20"/>
      <c r="Y161" s="20"/>
      <c r="Z161" s="18"/>
      <c r="AA161" s="18"/>
      <c r="AB161" s="18"/>
      <c r="AC161" s="18"/>
      <c r="AD161" s="18"/>
      <c r="AE161" s="18"/>
      <c r="AF161" s="18"/>
      <c r="AG161" s="18"/>
      <c r="AH161" s="18"/>
      <c r="AI161" s="18"/>
      <c r="AJ161" s="18"/>
      <c r="AK161" s="18"/>
      <c r="AL161" s="18"/>
      <c r="AM161" s="18"/>
      <c r="AN161" s="18"/>
      <c r="AT161" s="4" t="s">
        <v>372</v>
      </c>
      <c r="AU161" s="7"/>
      <c r="AV161" s="4"/>
      <c r="AW161" s="4"/>
      <c r="AX161" s="4"/>
      <c r="BP161" t="s">
        <v>371</v>
      </c>
      <c r="BW161" t="s">
        <v>371</v>
      </c>
      <c r="CD161" t="s">
        <v>371</v>
      </c>
      <c r="CK161" s="5" t="s">
        <v>371</v>
      </c>
      <c r="FT161" t="s">
        <v>372</v>
      </c>
      <c r="GB161" t="s">
        <v>372</v>
      </c>
    </row>
    <row r="162" spans="1:185" x14ac:dyDescent="0.25">
      <c r="A162" s="15"/>
      <c r="B162" s="16" t="s">
        <v>371</v>
      </c>
      <c r="C162" s="15"/>
      <c r="D162" s="15"/>
      <c r="E162" s="15"/>
      <c r="F162" s="15"/>
      <c r="G162" s="15"/>
      <c r="I162" s="9" t="s">
        <v>360</v>
      </c>
      <c r="J162" s="9" t="s">
        <v>361</v>
      </c>
      <c r="K162" s="9" t="s">
        <v>362</v>
      </c>
      <c r="L162" s="9" t="s">
        <v>363</v>
      </c>
      <c r="M162" s="9" t="s">
        <v>364</v>
      </c>
      <c r="N162" s="9" t="s">
        <v>365</v>
      </c>
      <c r="O162" s="9" t="s">
        <v>366</v>
      </c>
      <c r="Q162" s="20"/>
      <c r="R162" s="20" t="s">
        <v>372</v>
      </c>
      <c r="S162" s="20"/>
      <c r="T162" s="20"/>
      <c r="U162" s="20"/>
      <c r="V162" s="20"/>
      <c r="W162" s="20"/>
      <c r="X162" s="20"/>
      <c r="Y162" s="20"/>
      <c r="Z162" s="18"/>
      <c r="AA162" s="18"/>
      <c r="AB162" s="18"/>
      <c r="AC162" s="18"/>
      <c r="AD162" s="18"/>
      <c r="AE162" s="18"/>
      <c r="AF162" s="18"/>
      <c r="AG162" s="18"/>
      <c r="AH162" s="18"/>
      <c r="AI162" s="18"/>
      <c r="AJ162" s="18"/>
      <c r="AK162" s="18"/>
      <c r="AL162" s="18"/>
      <c r="AM162" s="18"/>
      <c r="AN162" s="18"/>
      <c r="AS162" s="5" t="s">
        <v>427</v>
      </c>
      <c r="AT162" s="4">
        <v>0.31</v>
      </c>
      <c r="AU162" s="7"/>
      <c r="AV162" s="4"/>
      <c r="AW162" s="4"/>
      <c r="AX162" s="4"/>
      <c r="BO162" t="s">
        <v>6</v>
      </c>
      <c r="BP162">
        <v>493.53399999999999</v>
      </c>
      <c r="BQ162">
        <v>0</v>
      </c>
      <c r="BV162" t="s">
        <v>6</v>
      </c>
      <c r="BW162">
        <v>493.53399999999999</v>
      </c>
      <c r="BX162">
        <v>0</v>
      </c>
      <c r="CC162" t="s">
        <v>263</v>
      </c>
      <c r="CD162">
        <v>1007.17</v>
      </c>
      <c r="CE162">
        <v>0</v>
      </c>
      <c r="CJ162" s="5" t="s">
        <v>263</v>
      </c>
      <c r="CK162" s="5" t="s">
        <v>769</v>
      </c>
      <c r="CL162" s="5" t="s">
        <v>17</v>
      </c>
      <c r="FS162" t="s">
        <v>745</v>
      </c>
      <c r="FT162">
        <v>11768.8</v>
      </c>
      <c r="GA162" t="s">
        <v>745</v>
      </c>
      <c r="GB162">
        <v>11768.8</v>
      </c>
    </row>
    <row r="163" spans="1:185" x14ac:dyDescent="0.25">
      <c r="A163" s="16" t="s">
        <v>263</v>
      </c>
      <c r="B163" s="16" t="s">
        <v>693</v>
      </c>
      <c r="C163" s="16" t="s">
        <v>17</v>
      </c>
      <c r="D163" s="15"/>
      <c r="E163" s="15"/>
      <c r="F163" s="15"/>
      <c r="G163" s="15"/>
      <c r="I163" s="9">
        <v>120</v>
      </c>
      <c r="J163" s="9" t="s">
        <v>263</v>
      </c>
      <c r="K163" s="10">
        <v>10467954</v>
      </c>
      <c r="L163" s="10">
        <v>21138</v>
      </c>
      <c r="M163" s="10">
        <v>5589</v>
      </c>
      <c r="N163" s="10">
        <v>1347468</v>
      </c>
      <c r="O163" s="9" t="s">
        <v>281</v>
      </c>
      <c r="Q163" s="20" t="s">
        <v>746</v>
      </c>
      <c r="R163" s="20">
        <v>45.23</v>
      </c>
      <c r="S163" s="19">
        <v>240</v>
      </c>
      <c r="T163" s="20"/>
      <c r="U163" s="20"/>
      <c r="V163" s="20"/>
      <c r="W163" s="20"/>
      <c r="X163" s="20"/>
      <c r="Y163" s="20"/>
      <c r="Z163" s="18"/>
      <c r="AA163" s="18"/>
      <c r="AB163" s="18"/>
      <c r="AC163" s="18"/>
      <c r="AD163" s="18"/>
      <c r="AE163" s="18"/>
      <c r="AF163" s="18"/>
      <c r="AG163" s="18"/>
      <c r="AH163" s="18"/>
      <c r="AI163" s="18"/>
      <c r="AJ163" s="18"/>
      <c r="AK163" s="18"/>
      <c r="AL163" s="18"/>
      <c r="AM163" s="18"/>
      <c r="AN163" s="18"/>
      <c r="AT163" s="4" t="s">
        <v>372</v>
      </c>
      <c r="AU163" s="7"/>
      <c r="AV163" s="4"/>
      <c r="AW163" s="4"/>
      <c r="AX163" s="4"/>
      <c r="BP163" t="s">
        <v>372</v>
      </c>
      <c r="BW163" t="s">
        <v>372</v>
      </c>
      <c r="CD163" t="s">
        <v>372</v>
      </c>
      <c r="CK163" s="5" t="s">
        <v>372</v>
      </c>
      <c r="FT163" t="s">
        <v>372</v>
      </c>
      <c r="GB163" t="s">
        <v>372</v>
      </c>
    </row>
    <row r="164" spans="1:185" x14ac:dyDescent="0.25">
      <c r="A164" s="15"/>
      <c r="B164" s="16" t="s">
        <v>372</v>
      </c>
      <c r="C164" s="15"/>
      <c r="D164" s="15"/>
      <c r="E164" s="15"/>
      <c r="F164" s="15"/>
      <c r="G164" s="15"/>
      <c r="I164" s="9"/>
      <c r="J164" s="9" t="s">
        <v>262</v>
      </c>
      <c r="K164" s="10">
        <v>10446641</v>
      </c>
      <c r="L164" s="10">
        <v>10694</v>
      </c>
      <c r="M164" s="10">
        <v>5589</v>
      </c>
      <c r="N164" s="10">
        <v>610700</v>
      </c>
      <c r="O164" s="9" t="s">
        <v>280</v>
      </c>
      <c r="Q164" s="20"/>
      <c r="R164" s="20" t="s">
        <v>372</v>
      </c>
      <c r="S164" s="20"/>
      <c r="T164" s="20"/>
      <c r="U164" s="20"/>
      <c r="V164" s="20"/>
      <c r="W164" s="20"/>
      <c r="X164" s="20"/>
      <c r="Y164" s="20"/>
      <c r="Z164" s="18"/>
      <c r="AA164" s="18"/>
      <c r="AB164" s="18"/>
      <c r="AC164" s="18"/>
      <c r="AD164" s="18"/>
      <c r="AE164" s="18"/>
      <c r="AF164" s="18"/>
      <c r="AG164" s="18"/>
      <c r="AH164" s="18"/>
      <c r="AI164" s="18"/>
      <c r="AJ164" s="18"/>
      <c r="AK164" s="18"/>
      <c r="AL164" s="18"/>
      <c r="AM164" s="18"/>
      <c r="AN164" s="18"/>
      <c r="AS164" s="5" t="s">
        <v>429</v>
      </c>
      <c r="AT164" s="4">
        <v>12.38</v>
      </c>
      <c r="AU164" s="7"/>
      <c r="AV164" s="4"/>
      <c r="AW164" s="4"/>
      <c r="AX164" s="4"/>
      <c r="BO164" t="s">
        <v>864</v>
      </c>
      <c r="BP164">
        <v>39.851999999999997</v>
      </c>
      <c r="BV164" t="s">
        <v>864</v>
      </c>
      <c r="BW164">
        <v>50.269599999999997</v>
      </c>
      <c r="CC164" t="s">
        <v>262</v>
      </c>
      <c r="CD164">
        <v>57.497999999999998</v>
      </c>
      <c r="CJ164" s="5" t="s">
        <v>262</v>
      </c>
      <c r="CK164" s="5" t="s">
        <v>817</v>
      </c>
      <c r="FS164" t="s">
        <v>744</v>
      </c>
      <c r="FT164">
        <v>3949.62</v>
      </c>
      <c r="GA164" t="s">
        <v>744</v>
      </c>
      <c r="GB164">
        <v>3949.62</v>
      </c>
    </row>
    <row r="165" spans="1:185" x14ac:dyDescent="0.25">
      <c r="A165" s="16" t="s">
        <v>262</v>
      </c>
      <c r="B165" s="16" t="s">
        <v>694</v>
      </c>
      <c r="C165" s="15"/>
      <c r="D165" s="15"/>
      <c r="E165" s="15"/>
      <c r="F165" s="15"/>
      <c r="G165" s="15"/>
      <c r="I165" s="9"/>
      <c r="J165" s="9"/>
      <c r="K165" s="9"/>
      <c r="L165" s="9"/>
      <c r="M165" s="9"/>
      <c r="N165" s="9"/>
      <c r="O165" s="9"/>
      <c r="Q165" s="20" t="s">
        <v>745</v>
      </c>
      <c r="R165" s="20">
        <v>42.59</v>
      </c>
      <c r="S165" s="20"/>
      <c r="T165" s="20"/>
      <c r="U165" s="20"/>
      <c r="V165" s="20"/>
      <c r="W165" s="20"/>
      <c r="X165" s="20"/>
      <c r="Y165" s="20"/>
      <c r="Z165" s="18"/>
      <c r="AA165" s="18"/>
      <c r="AB165" s="18"/>
      <c r="AC165" s="18"/>
      <c r="AD165" s="18"/>
      <c r="AE165" s="18"/>
      <c r="AF165" s="18"/>
      <c r="AG165" s="18"/>
      <c r="AH165" s="18"/>
      <c r="AI165" s="18"/>
      <c r="AJ165" s="18"/>
      <c r="AK165" s="18"/>
      <c r="AL165" s="18"/>
      <c r="AM165" s="18"/>
      <c r="AN165" s="18"/>
      <c r="AT165" s="4" t="s">
        <v>372</v>
      </c>
      <c r="AU165" s="7"/>
      <c r="AV165" s="4"/>
      <c r="AW165" s="4"/>
      <c r="AX165" s="4"/>
      <c r="BP165" t="s">
        <v>372</v>
      </c>
      <c r="BW165" t="s">
        <v>372</v>
      </c>
      <c r="CD165" t="s">
        <v>372</v>
      </c>
      <c r="CK165" s="5" t="s">
        <v>372</v>
      </c>
      <c r="FT165" t="s">
        <v>372</v>
      </c>
      <c r="GB165" t="s">
        <v>372</v>
      </c>
    </row>
    <row r="166" spans="1:185" x14ac:dyDescent="0.25">
      <c r="A166" s="15"/>
      <c r="B166" s="16" t="s">
        <v>372</v>
      </c>
      <c r="C166" s="15"/>
      <c r="D166" s="15"/>
      <c r="E166" s="15"/>
      <c r="F166" s="15"/>
      <c r="G166" s="15"/>
      <c r="I166" s="9"/>
      <c r="J166" s="9"/>
      <c r="K166" s="9"/>
      <c r="L166" s="9"/>
      <c r="M166" s="9"/>
      <c r="N166" s="9"/>
      <c r="O166" s="9"/>
      <c r="Q166" s="20"/>
      <c r="R166" s="20" t="s">
        <v>372</v>
      </c>
      <c r="S166" s="20"/>
      <c r="T166" s="20"/>
      <c r="U166" s="20"/>
      <c r="V166" s="20"/>
      <c r="W166" s="20"/>
      <c r="X166" s="20"/>
      <c r="Y166" s="20"/>
      <c r="Z166" s="18"/>
      <c r="AA166" s="18"/>
      <c r="AB166" s="18"/>
      <c r="AC166" s="18"/>
      <c r="AD166" s="18"/>
      <c r="AE166" s="18"/>
      <c r="AF166" s="18"/>
      <c r="AG166" s="18"/>
      <c r="AH166" s="18"/>
      <c r="AI166" s="18"/>
      <c r="AJ166" s="18"/>
      <c r="AK166" s="18"/>
      <c r="AL166" s="18"/>
      <c r="AM166" s="18"/>
      <c r="AN166" s="18"/>
      <c r="AS166" s="5" t="s">
        <v>443</v>
      </c>
      <c r="AT166" s="4">
        <v>2.73</v>
      </c>
      <c r="AU166" s="7"/>
      <c r="AV166" s="4"/>
      <c r="AW166" s="4"/>
      <c r="AX166" s="4"/>
      <c r="BO166" t="s">
        <v>6</v>
      </c>
      <c r="BP166">
        <v>442.75400000000002</v>
      </c>
      <c r="BQ166">
        <v>30</v>
      </c>
      <c r="BV166" t="s">
        <v>6</v>
      </c>
      <c r="BW166">
        <v>442.75400000000002</v>
      </c>
      <c r="BX166">
        <v>30</v>
      </c>
      <c r="CC166" t="s">
        <v>263</v>
      </c>
      <c r="CD166">
        <v>878.43200000000002</v>
      </c>
      <c r="CE166">
        <v>30</v>
      </c>
      <c r="CJ166" s="5" t="s">
        <v>263</v>
      </c>
      <c r="CK166" s="5" t="s">
        <v>818</v>
      </c>
      <c r="CL166" s="5" t="s">
        <v>19</v>
      </c>
      <c r="FS166" t="s">
        <v>746</v>
      </c>
      <c r="FT166">
        <v>2.4509E-2</v>
      </c>
      <c r="FU166">
        <v>160</v>
      </c>
      <c r="GA166" t="s">
        <v>746</v>
      </c>
      <c r="GB166">
        <v>2.4509E-2</v>
      </c>
      <c r="GC166">
        <v>160</v>
      </c>
    </row>
    <row r="167" spans="1:185" x14ac:dyDescent="0.25">
      <c r="A167" s="16" t="s">
        <v>263</v>
      </c>
      <c r="B167" s="16" t="s">
        <v>695</v>
      </c>
      <c r="C167" s="16" t="s">
        <v>19</v>
      </c>
      <c r="D167" s="15"/>
      <c r="E167" s="15"/>
      <c r="F167" s="15"/>
      <c r="G167" s="15"/>
      <c r="I167" s="9" t="s">
        <v>369</v>
      </c>
      <c r="J167" s="9"/>
      <c r="K167" s="9"/>
      <c r="L167" s="9"/>
      <c r="M167" s="9"/>
      <c r="N167" s="9"/>
      <c r="O167" s="9"/>
      <c r="Q167" s="20" t="s">
        <v>744</v>
      </c>
      <c r="R167" s="20">
        <v>12.18</v>
      </c>
      <c r="S167" s="20"/>
      <c r="T167" s="20"/>
      <c r="U167" s="20"/>
      <c r="V167" s="20"/>
      <c r="W167" s="20"/>
      <c r="X167" s="20"/>
      <c r="Y167" s="20"/>
      <c r="Z167" s="18"/>
      <c r="AA167" s="18"/>
      <c r="AB167" s="18"/>
      <c r="AC167" s="18"/>
      <c r="AD167" s="18"/>
      <c r="AE167" s="18"/>
      <c r="AF167" s="18"/>
      <c r="AG167" s="18"/>
      <c r="AH167" s="18"/>
      <c r="AI167" s="18"/>
      <c r="AJ167" s="18"/>
      <c r="AK167" s="18"/>
      <c r="AL167" s="18"/>
      <c r="AM167" s="18"/>
      <c r="AN167" s="18"/>
      <c r="AT167" s="4" t="s">
        <v>372</v>
      </c>
      <c r="AU167" s="7"/>
      <c r="AV167" s="4"/>
      <c r="AW167" s="4"/>
      <c r="AX167" s="4"/>
      <c r="BP167" t="s">
        <v>372</v>
      </c>
      <c r="BW167" t="s">
        <v>372</v>
      </c>
      <c r="CD167" t="s">
        <v>372</v>
      </c>
      <c r="CK167" s="5" t="s">
        <v>372</v>
      </c>
      <c r="FT167" t="s">
        <v>372</v>
      </c>
      <c r="GB167" t="s">
        <v>372</v>
      </c>
    </row>
    <row r="168" spans="1:185" x14ac:dyDescent="0.25">
      <c r="A168" s="15"/>
      <c r="B168" s="16" t="s">
        <v>372</v>
      </c>
      <c r="C168" s="15"/>
      <c r="D168" s="15"/>
      <c r="E168" s="15"/>
      <c r="F168" s="15"/>
      <c r="G168" s="15"/>
      <c r="I168" s="9" t="s">
        <v>361</v>
      </c>
      <c r="J168" s="9" t="s">
        <v>370</v>
      </c>
      <c r="K168" s="9" t="s">
        <v>360</v>
      </c>
      <c r="L168" s="9"/>
      <c r="M168" s="9"/>
      <c r="N168" s="9"/>
      <c r="O168" s="9"/>
      <c r="Q168" s="20"/>
      <c r="R168" s="20" t="s">
        <v>372</v>
      </c>
      <c r="S168" s="20"/>
      <c r="T168" s="20"/>
      <c r="U168" s="20"/>
      <c r="V168" s="20"/>
      <c r="W168" s="20"/>
      <c r="X168" s="20"/>
      <c r="Y168" s="20"/>
      <c r="Z168" s="18"/>
      <c r="AA168" s="18"/>
      <c r="AB168" s="18"/>
      <c r="AC168" s="18"/>
      <c r="AD168" s="18"/>
      <c r="AE168" s="18"/>
      <c r="AF168" s="18"/>
      <c r="AG168" s="18"/>
      <c r="AH168" s="18"/>
      <c r="AI168" s="18"/>
      <c r="AJ168" s="18"/>
      <c r="AK168" s="18"/>
      <c r="AL168" s="18"/>
      <c r="AM168" s="18"/>
      <c r="AN168" s="18"/>
      <c r="AS168" s="5" t="s">
        <v>448</v>
      </c>
      <c r="AT168" s="4">
        <v>72.64</v>
      </c>
      <c r="AU168" s="7"/>
      <c r="AV168" s="4"/>
      <c r="AW168" s="4"/>
      <c r="AX168" s="4"/>
      <c r="BO168" t="s">
        <v>864</v>
      </c>
      <c r="BP168">
        <v>117.899</v>
      </c>
      <c r="BV168" t="s">
        <v>864</v>
      </c>
      <c r="BW168">
        <v>148.71899999999999</v>
      </c>
      <c r="CC168" t="s">
        <v>262</v>
      </c>
      <c r="CD168">
        <v>278.65100000000001</v>
      </c>
      <c r="CJ168" s="5" t="s">
        <v>262</v>
      </c>
      <c r="CK168" s="5" t="s">
        <v>819</v>
      </c>
      <c r="FS168" t="s">
        <v>745</v>
      </c>
      <c r="FT168">
        <v>11810.9</v>
      </c>
      <c r="GA168" t="s">
        <v>745</v>
      </c>
      <c r="GB168">
        <v>11810.9</v>
      </c>
    </row>
    <row r="169" spans="1:185" x14ac:dyDescent="0.25">
      <c r="A169" s="16" t="s">
        <v>262</v>
      </c>
      <c r="B169" s="16" t="s">
        <v>696</v>
      </c>
      <c r="C169" s="15"/>
      <c r="D169" s="15"/>
      <c r="E169" s="15"/>
      <c r="F169" s="15"/>
      <c r="G169" s="15"/>
      <c r="I169" s="9"/>
      <c r="J169" s="9" t="s">
        <v>371</v>
      </c>
      <c r="K169" s="9"/>
      <c r="L169" s="9"/>
      <c r="M169" s="9"/>
      <c r="N169" s="9"/>
      <c r="O169" s="9"/>
      <c r="Q169" s="20" t="s">
        <v>746</v>
      </c>
      <c r="R169" s="20">
        <v>43.9</v>
      </c>
      <c r="S169" s="19">
        <v>270</v>
      </c>
      <c r="T169" s="20"/>
      <c r="U169" s="20"/>
      <c r="V169" s="20"/>
      <c r="W169" s="20"/>
      <c r="X169" s="20"/>
      <c r="Y169" s="20"/>
      <c r="Z169" s="18"/>
      <c r="AA169" s="18"/>
      <c r="AB169" s="18"/>
      <c r="AC169" s="18"/>
      <c r="AD169" s="18"/>
      <c r="AE169" s="18"/>
      <c r="AF169" s="18"/>
      <c r="AG169" s="18"/>
      <c r="AH169" s="18"/>
      <c r="AI169" s="18"/>
      <c r="AJ169" s="18"/>
      <c r="AK169" s="18"/>
      <c r="AL169" s="18"/>
      <c r="AM169" s="18"/>
      <c r="AN169" s="18"/>
      <c r="AT169" s="4" t="s">
        <v>372</v>
      </c>
      <c r="AU169" s="7"/>
      <c r="AV169" s="4"/>
      <c r="AW169" s="4"/>
      <c r="AX169" s="4"/>
      <c r="BP169" t="s">
        <v>372</v>
      </c>
      <c r="BW169" t="s">
        <v>372</v>
      </c>
      <c r="CD169" t="s">
        <v>372</v>
      </c>
      <c r="CK169" s="5" t="s">
        <v>372</v>
      </c>
      <c r="FT169" t="s">
        <v>372</v>
      </c>
      <c r="GB169" t="s">
        <v>372</v>
      </c>
    </row>
    <row r="170" spans="1:185" x14ac:dyDescent="0.25">
      <c r="A170" s="15"/>
      <c r="B170" s="16" t="s">
        <v>372</v>
      </c>
      <c r="C170" s="15"/>
      <c r="D170" s="15"/>
      <c r="E170" s="15"/>
      <c r="F170" s="15"/>
      <c r="G170" s="15"/>
      <c r="I170" s="9" t="s">
        <v>263</v>
      </c>
      <c r="J170" s="9" t="s">
        <v>281</v>
      </c>
      <c r="K170" s="9">
        <v>120</v>
      </c>
      <c r="L170" s="9"/>
      <c r="M170" s="9"/>
      <c r="N170" s="9"/>
      <c r="O170" s="9"/>
      <c r="Q170" s="20"/>
      <c r="R170" s="20" t="s">
        <v>372</v>
      </c>
      <c r="S170" s="20"/>
      <c r="T170" s="20"/>
      <c r="U170" s="20"/>
      <c r="V170" s="20"/>
      <c r="W170" s="20"/>
      <c r="X170" s="20"/>
      <c r="Y170" s="20"/>
      <c r="Z170" s="18"/>
      <c r="AA170" s="18"/>
      <c r="AB170" s="18"/>
      <c r="AC170" s="18"/>
      <c r="AD170" s="18"/>
      <c r="AE170" s="18"/>
      <c r="AF170" s="18"/>
      <c r="AG170" s="18"/>
      <c r="AH170" s="18"/>
      <c r="AI170" s="18"/>
      <c r="AJ170" s="18"/>
      <c r="AK170" s="18"/>
      <c r="AL170" s="18"/>
      <c r="AM170" s="18"/>
      <c r="AN170" s="18"/>
      <c r="AS170" s="5" t="s">
        <v>442</v>
      </c>
      <c r="AT170" s="4">
        <v>10.78</v>
      </c>
      <c r="AU170" s="7" t="s">
        <v>25</v>
      </c>
      <c r="AV170" s="4"/>
      <c r="AW170" s="4"/>
      <c r="AX170" s="4"/>
      <c r="BO170" t="s">
        <v>6</v>
      </c>
      <c r="BP170">
        <v>296.27</v>
      </c>
      <c r="BQ170">
        <v>60</v>
      </c>
      <c r="BV170" t="s">
        <v>6</v>
      </c>
      <c r="BW170">
        <v>296.27</v>
      </c>
      <c r="BX170">
        <v>60</v>
      </c>
      <c r="CC170" t="s">
        <v>263</v>
      </c>
      <c r="CD170">
        <v>646.86199999999997</v>
      </c>
      <c r="CE170">
        <v>60</v>
      </c>
      <c r="CJ170" s="5" t="s">
        <v>263</v>
      </c>
      <c r="CK170" s="5" t="s">
        <v>820</v>
      </c>
      <c r="CL170" s="5" t="s">
        <v>21</v>
      </c>
      <c r="FS170" t="s">
        <v>744</v>
      </c>
      <c r="FT170">
        <v>4096.57</v>
      </c>
      <c r="GA170" t="s">
        <v>744</v>
      </c>
      <c r="GB170">
        <v>4096.57</v>
      </c>
    </row>
    <row r="171" spans="1:185" x14ac:dyDescent="0.25">
      <c r="A171" s="16" t="s">
        <v>263</v>
      </c>
      <c r="B171" s="16" t="s">
        <v>697</v>
      </c>
      <c r="C171" s="16" t="s">
        <v>21</v>
      </c>
      <c r="D171" s="15"/>
      <c r="E171" s="15"/>
      <c r="F171" s="15"/>
      <c r="G171" s="15"/>
      <c r="I171" s="9"/>
      <c r="J171" s="9" t="s">
        <v>372</v>
      </c>
      <c r="K171" s="9"/>
      <c r="L171" s="9"/>
      <c r="M171" s="9"/>
      <c r="N171" s="9"/>
      <c r="O171" s="9"/>
      <c r="Q171" s="20" t="s">
        <v>745</v>
      </c>
      <c r="R171" s="20">
        <v>43.01</v>
      </c>
      <c r="S171" s="20"/>
      <c r="T171" s="20"/>
      <c r="U171" s="20"/>
      <c r="V171" s="20"/>
      <c r="W171" s="20"/>
      <c r="X171" s="20"/>
      <c r="Y171" s="20"/>
      <c r="Z171" s="18"/>
      <c r="AA171" s="18"/>
      <c r="AB171" s="18"/>
      <c r="AC171" s="18"/>
      <c r="AD171" s="18"/>
      <c r="AE171" s="18"/>
      <c r="AF171" s="18"/>
      <c r="AG171" s="18"/>
      <c r="AH171" s="18"/>
      <c r="AI171" s="18"/>
      <c r="AJ171" s="18"/>
      <c r="AK171" s="18"/>
      <c r="AL171" s="18"/>
      <c r="AM171" s="18"/>
      <c r="AN171" s="18"/>
      <c r="AT171" s="4" t="s">
        <v>372</v>
      </c>
      <c r="AU171" s="7"/>
      <c r="AV171" s="4"/>
      <c r="AW171" s="4"/>
      <c r="AX171" s="4"/>
      <c r="BP171" t="s">
        <v>372</v>
      </c>
      <c r="BW171" t="s">
        <v>372</v>
      </c>
      <c r="CD171" t="s">
        <v>372</v>
      </c>
      <c r="CK171" s="5" t="s">
        <v>372</v>
      </c>
      <c r="FT171" t="s">
        <v>372</v>
      </c>
      <c r="GB171" t="s">
        <v>372</v>
      </c>
    </row>
    <row r="172" spans="1:185" x14ac:dyDescent="0.25">
      <c r="A172" s="15"/>
      <c r="B172" s="16" t="s">
        <v>372</v>
      </c>
      <c r="C172" s="15"/>
      <c r="D172" s="15"/>
      <c r="E172" s="15"/>
      <c r="F172" s="15"/>
      <c r="G172" s="15"/>
      <c r="I172" s="9" t="s">
        <v>262</v>
      </c>
      <c r="J172" s="9" t="s">
        <v>280</v>
      </c>
      <c r="K172" s="9"/>
      <c r="L172" s="9"/>
      <c r="M172" s="9"/>
      <c r="N172" s="9"/>
      <c r="O172" s="9"/>
      <c r="Q172" s="20"/>
      <c r="R172" s="20" t="s">
        <v>372</v>
      </c>
      <c r="S172" s="20"/>
      <c r="T172" s="20"/>
      <c r="U172" s="20"/>
      <c r="V172" s="20"/>
      <c r="W172" s="20"/>
      <c r="X172" s="20"/>
      <c r="Y172" s="20"/>
      <c r="Z172" s="18"/>
      <c r="AA172" s="18"/>
      <c r="AB172" s="18"/>
      <c r="AC172" s="18"/>
      <c r="AD172" s="18"/>
      <c r="AE172" s="18"/>
      <c r="AF172" s="18"/>
      <c r="AG172" s="18"/>
      <c r="AH172" s="18"/>
      <c r="AI172" s="18"/>
      <c r="AJ172" s="18"/>
      <c r="AK172" s="18"/>
      <c r="AL172" s="18"/>
      <c r="AM172" s="18"/>
      <c r="AN172" s="18"/>
      <c r="AS172" s="5" t="s">
        <v>427</v>
      </c>
      <c r="AT172" s="4">
        <v>0</v>
      </c>
      <c r="AU172" s="7"/>
      <c r="AV172" s="4"/>
      <c r="AW172" s="4"/>
      <c r="AX172" s="4"/>
      <c r="BO172" t="s">
        <v>864</v>
      </c>
      <c r="BP172">
        <v>133.68199999999999</v>
      </c>
      <c r="BV172" t="s">
        <v>864</v>
      </c>
      <c r="BW172">
        <v>168.62700000000001</v>
      </c>
      <c r="CC172" t="s">
        <v>262</v>
      </c>
      <c r="CD172">
        <v>335.774</v>
      </c>
      <c r="CJ172" s="5" t="s">
        <v>262</v>
      </c>
      <c r="CK172" s="5" t="s">
        <v>821</v>
      </c>
      <c r="FS172" t="s">
        <v>746</v>
      </c>
      <c r="FT172">
        <v>2.4515700000000001E-2</v>
      </c>
      <c r="FU172">
        <v>180</v>
      </c>
      <c r="GA172" t="s">
        <v>746</v>
      </c>
      <c r="GB172">
        <v>2.4515700000000001E-2</v>
      </c>
      <c r="GC172">
        <v>180</v>
      </c>
    </row>
    <row r="173" spans="1:185" x14ac:dyDescent="0.25">
      <c r="A173" s="16" t="s">
        <v>262</v>
      </c>
      <c r="B173" s="16" t="s">
        <v>698</v>
      </c>
      <c r="C173" s="15"/>
      <c r="D173" s="15"/>
      <c r="E173" s="15"/>
      <c r="F173" s="15"/>
      <c r="G173" s="15"/>
      <c r="I173" s="9"/>
      <c r="J173" s="9" t="s">
        <v>372</v>
      </c>
      <c r="K173" s="9"/>
      <c r="L173" s="9"/>
      <c r="M173" s="9"/>
      <c r="N173" s="9"/>
      <c r="O173" s="9"/>
      <c r="Q173" s="20" t="s">
        <v>744</v>
      </c>
      <c r="R173" s="20">
        <v>13.09</v>
      </c>
      <c r="S173" s="20"/>
      <c r="T173" s="20"/>
      <c r="U173" s="20"/>
      <c r="V173" s="20"/>
      <c r="W173" s="20"/>
      <c r="X173" s="20"/>
      <c r="Y173" s="20"/>
      <c r="Z173" s="18"/>
      <c r="AA173" s="18"/>
      <c r="AB173" s="18"/>
      <c r="AC173" s="18"/>
      <c r="AD173" s="18"/>
      <c r="AE173" s="18"/>
      <c r="AF173" s="18"/>
      <c r="AG173" s="18"/>
      <c r="AH173" s="18"/>
      <c r="AI173" s="18"/>
      <c r="AJ173" s="18"/>
      <c r="AK173" s="18"/>
      <c r="AL173" s="18"/>
      <c r="AM173" s="18"/>
      <c r="AN173" s="18"/>
      <c r="AT173" s="4" t="s">
        <v>372</v>
      </c>
      <c r="AU173" s="7"/>
      <c r="AV173" s="4"/>
      <c r="AW173" s="4"/>
      <c r="AX173" s="4"/>
      <c r="BP173" t="s">
        <v>372</v>
      </c>
      <c r="BW173" t="s">
        <v>372</v>
      </c>
      <c r="CD173" t="s">
        <v>372</v>
      </c>
      <c r="CK173" s="5" t="s">
        <v>372</v>
      </c>
      <c r="FT173" t="s">
        <v>372</v>
      </c>
      <c r="GB173" t="s">
        <v>372</v>
      </c>
    </row>
    <row r="174" spans="1:185" x14ac:dyDescent="0.25">
      <c r="A174" s="15"/>
      <c r="B174" s="16" t="s">
        <v>372</v>
      </c>
      <c r="C174" s="15"/>
      <c r="D174" s="15"/>
      <c r="E174" s="15"/>
      <c r="F174" s="15"/>
      <c r="G174" s="15"/>
      <c r="I174" s="9"/>
      <c r="J174" s="9"/>
      <c r="K174" s="9"/>
      <c r="L174" s="9"/>
      <c r="M174" s="9"/>
      <c r="N174" s="9"/>
      <c r="O174" s="9"/>
      <c r="Q174" s="20"/>
      <c r="R174" s="20" t="s">
        <v>372</v>
      </c>
      <c r="S174" s="20"/>
      <c r="T174" s="20"/>
      <c r="U174" s="20"/>
      <c r="V174" s="20"/>
      <c r="W174" s="20"/>
      <c r="X174" s="20"/>
      <c r="Y174" s="20"/>
      <c r="Z174" s="18"/>
      <c r="AA174" s="18"/>
      <c r="AB174" s="18"/>
      <c r="AC174" s="18"/>
      <c r="AD174" s="18"/>
      <c r="AE174" s="18"/>
      <c r="AF174" s="18"/>
      <c r="AG174" s="18"/>
      <c r="AH174" s="18"/>
      <c r="AI174" s="18"/>
      <c r="AJ174" s="18"/>
      <c r="AK174" s="18"/>
      <c r="AL174" s="18"/>
      <c r="AM174" s="18"/>
      <c r="AN174" s="18"/>
      <c r="AS174" s="5" t="s">
        <v>429</v>
      </c>
      <c r="AT174" s="4">
        <v>14.08</v>
      </c>
      <c r="AU174" s="7"/>
      <c r="AV174" s="4"/>
      <c r="AW174" s="4"/>
      <c r="AX174" s="4"/>
      <c r="BO174" t="s">
        <v>6</v>
      </c>
      <c r="BP174">
        <v>241.90199999999999</v>
      </c>
      <c r="BQ174">
        <v>90</v>
      </c>
      <c r="BV174" t="s">
        <v>6</v>
      </c>
      <c r="BW174">
        <v>241.90199999999999</v>
      </c>
      <c r="BX174">
        <v>90</v>
      </c>
      <c r="CC174" t="s">
        <v>263</v>
      </c>
      <c r="CD174">
        <v>549.74199999999996</v>
      </c>
      <c r="CE174">
        <v>90</v>
      </c>
      <c r="CJ174" s="5" t="s">
        <v>263</v>
      </c>
      <c r="CK174" s="5" t="s">
        <v>822</v>
      </c>
      <c r="CL174" s="5" t="s">
        <v>23</v>
      </c>
      <c r="FS174" t="s">
        <v>745</v>
      </c>
      <c r="FT174">
        <v>11567.9</v>
      </c>
      <c r="GA174" t="s">
        <v>745</v>
      </c>
      <c r="GB174">
        <v>11567.9</v>
      </c>
    </row>
    <row r="175" spans="1:185" x14ac:dyDescent="0.25">
      <c r="A175" s="16" t="s">
        <v>263</v>
      </c>
      <c r="B175" s="16" t="s">
        <v>699</v>
      </c>
      <c r="C175" s="16" t="s">
        <v>23</v>
      </c>
      <c r="D175" s="15"/>
      <c r="E175" s="15"/>
      <c r="F175" s="15"/>
      <c r="G175" s="15"/>
      <c r="I175" s="9"/>
      <c r="J175" s="9"/>
      <c r="K175" s="9"/>
      <c r="L175" s="9"/>
      <c r="M175" s="9"/>
      <c r="N175" s="9"/>
      <c r="O175" s="9"/>
      <c r="Q175" s="20" t="s">
        <v>746</v>
      </c>
      <c r="R175" s="20">
        <v>41.23</v>
      </c>
      <c r="S175" s="19">
        <v>300</v>
      </c>
      <c r="T175" s="20"/>
      <c r="U175" s="20"/>
      <c r="V175" s="20"/>
      <c r="W175" s="20"/>
      <c r="X175" s="20"/>
      <c r="Y175" s="20"/>
      <c r="Z175" s="18"/>
      <c r="AA175" s="18"/>
      <c r="AB175" s="18"/>
      <c r="AC175" s="18"/>
      <c r="AD175" s="18"/>
      <c r="AE175" s="18"/>
      <c r="AF175" s="18"/>
      <c r="AG175" s="18"/>
      <c r="AH175" s="18"/>
      <c r="AI175" s="18"/>
      <c r="AJ175" s="18"/>
      <c r="AK175" s="18"/>
      <c r="AL175" s="18"/>
      <c r="AM175" s="18"/>
      <c r="AN175" s="18"/>
      <c r="AT175" s="4" t="s">
        <v>372</v>
      </c>
      <c r="AU175" s="7"/>
      <c r="AV175" s="4"/>
      <c r="AW175" s="4"/>
      <c r="AX175" s="4"/>
      <c r="BP175" t="s">
        <v>372</v>
      </c>
      <c r="BW175" t="s">
        <v>372</v>
      </c>
      <c r="CD175" t="s">
        <v>372</v>
      </c>
      <c r="CK175" s="5" t="s">
        <v>372</v>
      </c>
      <c r="FT175" t="s">
        <v>372</v>
      </c>
      <c r="GB175" t="s">
        <v>372</v>
      </c>
    </row>
    <row r="176" spans="1:185" x14ac:dyDescent="0.25">
      <c r="A176" s="15"/>
      <c r="B176" s="16" t="s">
        <v>372</v>
      </c>
      <c r="C176" s="15"/>
      <c r="D176" s="15"/>
      <c r="E176" s="15"/>
      <c r="F176" s="15"/>
      <c r="G176" s="15"/>
      <c r="I176" s="9" t="s">
        <v>373</v>
      </c>
      <c r="J176" s="9"/>
      <c r="K176" s="9"/>
      <c r="L176" s="9"/>
      <c r="M176" s="9"/>
      <c r="N176" s="9"/>
      <c r="O176" s="9"/>
      <c r="Q176" s="20"/>
      <c r="R176" s="20" t="s">
        <v>372</v>
      </c>
      <c r="S176" s="20"/>
      <c r="T176" s="20"/>
      <c r="U176" s="20"/>
      <c r="V176" s="20"/>
      <c r="W176" s="20"/>
      <c r="X176" s="20"/>
      <c r="Y176" s="20"/>
      <c r="Z176" s="18"/>
      <c r="AA176" s="18"/>
      <c r="AB176" s="18"/>
      <c r="AC176" s="18"/>
      <c r="AD176" s="18"/>
      <c r="AE176" s="18"/>
      <c r="AF176" s="18"/>
      <c r="AG176" s="18"/>
      <c r="AH176" s="18"/>
      <c r="AI176" s="18"/>
      <c r="AJ176" s="18"/>
      <c r="AK176" s="18"/>
      <c r="AL176" s="18"/>
      <c r="AM176" s="18"/>
      <c r="AN176" s="18"/>
      <c r="AS176" s="5" t="s">
        <v>443</v>
      </c>
      <c r="AT176" s="4">
        <v>2.3199999999999998</v>
      </c>
      <c r="AU176" s="7"/>
      <c r="AV176" s="4"/>
      <c r="AW176" s="4"/>
      <c r="AX176" s="4"/>
      <c r="BO176" t="s">
        <v>864</v>
      </c>
      <c r="BP176">
        <v>111.08499999999999</v>
      </c>
      <c r="BV176" t="s">
        <v>864</v>
      </c>
      <c r="BW176">
        <v>140.124</v>
      </c>
      <c r="CC176" t="s">
        <v>262</v>
      </c>
      <c r="CD176">
        <v>294.32900000000001</v>
      </c>
      <c r="CJ176" s="5" t="s">
        <v>262</v>
      </c>
      <c r="CK176" s="5" t="s">
        <v>823</v>
      </c>
      <c r="FS176" t="s">
        <v>744</v>
      </c>
      <c r="FT176">
        <v>4405.62</v>
      </c>
      <c r="GA176" t="s">
        <v>744</v>
      </c>
      <c r="GB176">
        <v>4405.62</v>
      </c>
    </row>
    <row r="177" spans="1:186" x14ac:dyDescent="0.25">
      <c r="A177" s="16" t="s">
        <v>262</v>
      </c>
      <c r="B177" s="16" t="s">
        <v>700</v>
      </c>
      <c r="C177" s="15"/>
      <c r="D177" s="15"/>
      <c r="E177" s="15"/>
      <c r="F177" s="15"/>
      <c r="G177" s="15"/>
      <c r="I177" s="9" t="s">
        <v>361</v>
      </c>
      <c r="J177" s="9" t="s">
        <v>365</v>
      </c>
      <c r="K177" s="9" t="s">
        <v>360</v>
      </c>
      <c r="L177" s="9"/>
      <c r="M177" s="9"/>
      <c r="N177" s="9"/>
      <c r="O177" s="9"/>
      <c r="Q177" s="20" t="s">
        <v>745</v>
      </c>
      <c r="R177" s="20">
        <v>44.16</v>
      </c>
      <c r="S177" s="20"/>
      <c r="T177" s="20"/>
      <c r="U177" s="20"/>
      <c r="V177" s="20"/>
      <c r="W177" s="20"/>
      <c r="X177" s="20"/>
      <c r="Y177" s="20"/>
      <c r="Z177" s="18"/>
      <c r="AA177" s="18"/>
      <c r="AB177" s="18"/>
      <c r="AC177" s="18"/>
      <c r="AD177" s="18"/>
      <c r="AE177" s="18"/>
      <c r="AF177" s="18"/>
      <c r="AG177" s="18"/>
      <c r="AH177" s="18"/>
      <c r="AI177" s="18"/>
      <c r="AJ177" s="18"/>
      <c r="AK177" s="18"/>
      <c r="AL177" s="18"/>
      <c r="AM177" s="18"/>
      <c r="AN177" s="18"/>
      <c r="AT177" s="4" t="s">
        <v>372</v>
      </c>
      <c r="AU177" s="7"/>
      <c r="AV177" s="4"/>
      <c r="AW177" s="4"/>
      <c r="AX177" s="4"/>
      <c r="BP177" t="s">
        <v>372</v>
      </c>
      <c r="BW177" t="s">
        <v>372</v>
      </c>
      <c r="CD177" t="s">
        <v>372</v>
      </c>
      <c r="CK177" s="5" t="s">
        <v>372</v>
      </c>
      <c r="FT177" t="s">
        <v>372</v>
      </c>
      <c r="GB177" t="s">
        <v>372</v>
      </c>
    </row>
    <row r="178" spans="1:186" x14ac:dyDescent="0.25">
      <c r="A178" s="15"/>
      <c r="B178" s="16" t="s">
        <v>372</v>
      </c>
      <c r="C178" s="15"/>
      <c r="D178" s="15"/>
      <c r="E178" s="15"/>
      <c r="F178" s="15"/>
      <c r="G178" s="15"/>
      <c r="I178" s="9"/>
      <c r="J178" s="9" t="s">
        <v>371</v>
      </c>
      <c r="K178" s="9"/>
      <c r="L178" s="9"/>
      <c r="M178" s="9"/>
      <c r="N178" s="9"/>
      <c r="O178" s="9"/>
      <c r="Q178" s="20"/>
      <c r="R178" s="20" t="s">
        <v>372</v>
      </c>
      <c r="S178" s="20"/>
      <c r="T178" s="20"/>
      <c r="U178" s="20"/>
      <c r="V178" s="20"/>
      <c r="W178" s="20"/>
      <c r="X178" s="20"/>
      <c r="Y178" s="20"/>
      <c r="Z178" s="18"/>
      <c r="AA178" s="18"/>
      <c r="AB178" s="18"/>
      <c r="AC178" s="18"/>
      <c r="AD178" s="18"/>
      <c r="AE178" s="18"/>
      <c r="AF178" s="18"/>
      <c r="AG178" s="18"/>
      <c r="AH178" s="18"/>
      <c r="AI178" s="18"/>
      <c r="AJ178" s="18"/>
      <c r="AK178" s="18"/>
      <c r="AL178" s="18"/>
      <c r="AM178" s="18"/>
      <c r="AN178" s="18"/>
      <c r="AS178" s="5" t="s">
        <v>448</v>
      </c>
      <c r="AT178" s="4">
        <v>72.83</v>
      </c>
      <c r="AU178" s="7"/>
      <c r="AV178" s="4"/>
      <c r="AW178" s="4"/>
      <c r="AX178" s="4"/>
      <c r="BO178" t="s">
        <v>6</v>
      </c>
      <c r="BP178">
        <v>225.54599999999999</v>
      </c>
      <c r="BQ178">
        <v>120</v>
      </c>
      <c r="BV178" t="s">
        <v>6</v>
      </c>
      <c r="BW178">
        <v>225.54599999999999</v>
      </c>
      <c r="BX178">
        <v>120</v>
      </c>
      <c r="CC178" t="s">
        <v>263</v>
      </c>
      <c r="CD178">
        <v>428.71</v>
      </c>
      <c r="CE178">
        <v>120</v>
      </c>
      <c r="CJ178" s="5" t="s">
        <v>263</v>
      </c>
      <c r="CK178" s="5" t="s">
        <v>824</v>
      </c>
      <c r="CL178" s="5" t="s">
        <v>25</v>
      </c>
      <c r="FS178" t="s">
        <v>746</v>
      </c>
      <c r="FT178">
        <v>2.4509E-2</v>
      </c>
      <c r="FU178">
        <v>200</v>
      </c>
      <c r="GA178" t="s">
        <v>746</v>
      </c>
      <c r="GB178">
        <v>2.4509E-2</v>
      </c>
      <c r="GC178">
        <v>200</v>
      </c>
    </row>
    <row r="179" spans="1:186" x14ac:dyDescent="0.25">
      <c r="A179" s="16" t="s">
        <v>263</v>
      </c>
      <c r="B179" s="16" t="s">
        <v>701</v>
      </c>
      <c r="C179" s="16" t="s">
        <v>25</v>
      </c>
      <c r="D179" s="15"/>
      <c r="E179" s="15"/>
      <c r="F179" s="15"/>
      <c r="G179" s="15"/>
      <c r="I179" s="9" t="s">
        <v>263</v>
      </c>
      <c r="J179" s="10">
        <v>241093</v>
      </c>
      <c r="K179" s="9">
        <v>120</v>
      </c>
      <c r="L179" s="9"/>
      <c r="M179" s="9"/>
      <c r="N179" s="9"/>
      <c r="O179" s="9"/>
      <c r="Q179" s="20" t="s">
        <v>744</v>
      </c>
      <c r="R179" s="20">
        <v>14.61</v>
      </c>
      <c r="S179" s="20"/>
      <c r="T179" s="20"/>
      <c r="U179" s="20"/>
      <c r="V179" s="20"/>
      <c r="W179" s="20"/>
      <c r="X179" s="20"/>
      <c r="Y179" s="20"/>
      <c r="Z179" s="18"/>
      <c r="AA179" s="18"/>
      <c r="AB179" s="18"/>
      <c r="AC179" s="18"/>
      <c r="AD179" s="18"/>
      <c r="AE179" s="18"/>
      <c r="AF179" s="18"/>
      <c r="AG179" s="18"/>
      <c r="AH179" s="18"/>
      <c r="AI179" s="18"/>
      <c r="AJ179" s="18"/>
      <c r="AK179" s="18"/>
      <c r="AL179" s="18"/>
      <c r="AM179" s="18"/>
      <c r="AN179" s="18"/>
      <c r="AT179" s="4" t="s">
        <v>372</v>
      </c>
      <c r="AU179" s="7"/>
      <c r="AV179" s="4"/>
      <c r="AW179" s="4"/>
      <c r="AX179" s="4"/>
      <c r="BP179" t="s">
        <v>372</v>
      </c>
      <c r="BW179" t="s">
        <v>372</v>
      </c>
      <c r="CD179" t="s">
        <v>372</v>
      </c>
      <c r="CK179" s="5" t="s">
        <v>372</v>
      </c>
      <c r="FT179" t="s">
        <v>372</v>
      </c>
      <c r="GB179" t="s">
        <v>372</v>
      </c>
    </row>
    <row r="180" spans="1:186" x14ac:dyDescent="0.25">
      <c r="A180" s="15"/>
      <c r="B180" s="16" t="s">
        <v>372</v>
      </c>
      <c r="C180" s="15"/>
      <c r="D180" s="15"/>
      <c r="E180" s="15"/>
      <c r="F180" s="15"/>
      <c r="G180" s="15"/>
      <c r="I180" s="9"/>
      <c r="J180" s="9" t="s">
        <v>372</v>
      </c>
      <c r="K180" s="9"/>
      <c r="L180" s="9"/>
      <c r="M180" s="9"/>
      <c r="N180" s="9"/>
      <c r="O180" s="9"/>
      <c r="Q180" s="20"/>
      <c r="R180" s="20" t="s">
        <v>372</v>
      </c>
      <c r="S180" s="20"/>
      <c r="T180" s="20"/>
      <c r="U180" s="20"/>
      <c r="V180" s="20"/>
      <c r="W180" s="20"/>
      <c r="X180" s="20"/>
      <c r="Y180" s="20"/>
      <c r="Z180" s="18"/>
      <c r="AA180" s="18"/>
      <c r="AB180" s="18"/>
      <c r="AC180" s="18"/>
      <c r="AD180" s="18"/>
      <c r="AE180" s="18"/>
      <c r="AF180" s="18"/>
      <c r="AG180" s="18"/>
      <c r="AH180" s="18"/>
      <c r="AI180" s="18"/>
      <c r="AJ180" s="18"/>
      <c r="AK180" s="18"/>
      <c r="AL180" s="18"/>
      <c r="AM180" s="18"/>
      <c r="AN180" s="18"/>
      <c r="AS180" s="5" t="s">
        <v>442</v>
      </c>
      <c r="AT180" s="4">
        <v>11.22</v>
      </c>
      <c r="AU180" s="7" t="s">
        <v>27</v>
      </c>
      <c r="AV180" s="4"/>
      <c r="AW180" s="4"/>
      <c r="AX180" s="4"/>
      <c r="BO180" t="s">
        <v>864</v>
      </c>
      <c r="BP180">
        <v>88.082999999999998</v>
      </c>
      <c r="BV180" t="s">
        <v>864</v>
      </c>
      <c r="BW180">
        <v>111.108</v>
      </c>
      <c r="CC180" t="s">
        <v>262</v>
      </c>
      <c r="CD180">
        <v>276.49700000000001</v>
      </c>
      <c r="CJ180" s="5" t="s">
        <v>262</v>
      </c>
      <c r="CK180" s="5" t="s">
        <v>825</v>
      </c>
      <c r="FS180" t="s">
        <v>745</v>
      </c>
      <c r="FT180">
        <v>11613.8</v>
      </c>
      <c r="GA180" t="s">
        <v>745</v>
      </c>
      <c r="GB180">
        <v>11613.8</v>
      </c>
    </row>
    <row r="181" spans="1:186" x14ac:dyDescent="0.25">
      <c r="A181" s="16" t="s">
        <v>262</v>
      </c>
      <c r="B181" s="16" t="s">
        <v>702</v>
      </c>
      <c r="C181" s="15"/>
      <c r="D181" s="15"/>
      <c r="E181" s="15"/>
      <c r="F181" s="15"/>
      <c r="G181" s="15"/>
      <c r="I181" s="9" t="s">
        <v>262</v>
      </c>
      <c r="J181" s="10">
        <v>109268</v>
      </c>
      <c r="K181" s="9"/>
      <c r="L181" s="9"/>
      <c r="M181" s="9"/>
      <c r="N181" s="9"/>
      <c r="O181" s="9"/>
      <c r="Q181" s="20" t="s">
        <v>746</v>
      </c>
      <c r="R181" s="20">
        <v>42.06</v>
      </c>
      <c r="S181" s="19">
        <v>330</v>
      </c>
      <c r="T181" s="20"/>
      <c r="U181" s="20"/>
      <c r="V181" s="20"/>
      <c r="W181" s="20"/>
      <c r="X181" s="20"/>
      <c r="Y181" s="20"/>
      <c r="Z181" s="18"/>
      <c r="AA181" s="18"/>
      <c r="AB181" s="18"/>
      <c r="AC181" s="18"/>
      <c r="AD181" s="18"/>
      <c r="AE181" s="18"/>
      <c r="AF181" s="18"/>
      <c r="AG181" s="18"/>
      <c r="AH181" s="18"/>
      <c r="AI181" s="18"/>
      <c r="AJ181" s="18"/>
      <c r="AK181" s="18"/>
      <c r="AL181" s="18"/>
      <c r="AM181" s="18"/>
      <c r="AN181" s="18"/>
      <c r="AT181" s="4" t="s">
        <v>372</v>
      </c>
      <c r="AU181" s="7"/>
      <c r="AV181" s="4"/>
      <c r="AW181" s="4"/>
      <c r="AX181" s="4"/>
      <c r="BP181" t="s">
        <v>372</v>
      </c>
      <c r="BW181" t="s">
        <v>372</v>
      </c>
      <c r="CD181" t="s">
        <v>372</v>
      </c>
      <c r="CK181" s="5" t="s">
        <v>372</v>
      </c>
      <c r="FT181" t="s">
        <v>372</v>
      </c>
      <c r="GB181" t="s">
        <v>372</v>
      </c>
    </row>
    <row r="182" spans="1:186" x14ac:dyDescent="0.25">
      <c r="A182" s="15"/>
      <c r="B182" s="16" t="s">
        <v>372</v>
      </c>
      <c r="C182" s="15"/>
      <c r="D182" s="15"/>
      <c r="E182" s="15"/>
      <c r="F182" s="15"/>
      <c r="G182" s="15"/>
      <c r="I182" s="9"/>
      <c r="J182" s="9" t="s">
        <v>372</v>
      </c>
      <c r="K182" s="9"/>
      <c r="L182" s="9"/>
      <c r="M182" s="9"/>
      <c r="N182" s="9"/>
      <c r="O182" s="9"/>
      <c r="Q182" s="20"/>
      <c r="R182" s="20" t="s">
        <v>372</v>
      </c>
      <c r="S182" s="20"/>
      <c r="T182" s="20"/>
      <c r="U182" s="20"/>
      <c r="V182" s="20"/>
      <c r="W182" s="20"/>
      <c r="X182" s="20"/>
      <c r="Y182" s="20"/>
      <c r="Z182" s="18"/>
      <c r="AA182" s="18"/>
      <c r="AB182" s="18"/>
      <c r="AC182" s="18"/>
      <c r="AD182" s="18"/>
      <c r="AE182" s="18"/>
      <c r="AF182" s="18"/>
      <c r="AG182" s="18"/>
      <c r="AH182" s="18"/>
      <c r="AI182" s="18"/>
      <c r="AJ182" s="18"/>
      <c r="AK182" s="18"/>
      <c r="AL182" s="18"/>
      <c r="AM182" s="18"/>
      <c r="AN182" s="18"/>
      <c r="AS182" s="5" t="s">
        <v>427</v>
      </c>
      <c r="AT182" s="4">
        <v>10.42</v>
      </c>
      <c r="AU182" s="7"/>
      <c r="AV182" s="4"/>
      <c r="AW182" s="4"/>
      <c r="AX182" s="4"/>
      <c r="BO182" t="s">
        <v>6</v>
      </c>
      <c r="BP182">
        <v>186.42599999999999</v>
      </c>
      <c r="BQ182">
        <v>150</v>
      </c>
      <c r="BV182" t="s">
        <v>6</v>
      </c>
      <c r="BW182">
        <v>186.42599999999999</v>
      </c>
      <c r="BX182">
        <v>150</v>
      </c>
      <c r="CC182" t="s">
        <v>263</v>
      </c>
      <c r="CD182">
        <v>405.03399999999999</v>
      </c>
      <c r="CE182">
        <v>150</v>
      </c>
      <c r="CJ182" s="5" t="s">
        <v>263</v>
      </c>
      <c r="CK182" s="5" t="s">
        <v>826</v>
      </c>
      <c r="CL182" s="5" t="s">
        <v>27</v>
      </c>
      <c r="FS182" t="s">
        <v>744</v>
      </c>
      <c r="FT182">
        <v>4341.01</v>
      </c>
      <c r="GA182" t="s">
        <v>744</v>
      </c>
      <c r="GB182">
        <v>4341.01</v>
      </c>
    </row>
    <row r="183" spans="1:186" x14ac:dyDescent="0.25">
      <c r="A183" s="16" t="s">
        <v>263</v>
      </c>
      <c r="B183" s="16" t="s">
        <v>703</v>
      </c>
      <c r="C183" s="16" t="s">
        <v>27</v>
      </c>
      <c r="D183" s="15"/>
      <c r="E183" s="15"/>
      <c r="F183" s="15"/>
      <c r="G183" s="15"/>
      <c r="I183" s="9"/>
      <c r="J183" s="9"/>
      <c r="K183" s="9"/>
      <c r="L183" s="9"/>
      <c r="M183" s="9"/>
      <c r="N183" s="9"/>
      <c r="O183" s="9"/>
      <c r="Q183" s="20" t="s">
        <v>745</v>
      </c>
      <c r="R183" s="20">
        <v>42.44</v>
      </c>
      <c r="S183" s="20"/>
      <c r="T183" s="20"/>
      <c r="U183" s="20"/>
      <c r="V183" s="20"/>
      <c r="W183" s="20"/>
      <c r="X183" s="20"/>
      <c r="Y183" s="20"/>
      <c r="Z183" s="18"/>
      <c r="AA183" s="18"/>
      <c r="AB183" s="18"/>
      <c r="AC183" s="18"/>
      <c r="AD183" s="18"/>
      <c r="AE183" s="18"/>
      <c r="AF183" s="18"/>
      <c r="AG183" s="18"/>
      <c r="AH183" s="18"/>
      <c r="AI183" s="18"/>
      <c r="AJ183" s="18"/>
      <c r="AK183" s="18"/>
      <c r="AL183" s="18"/>
      <c r="AM183" s="18"/>
      <c r="AN183" s="18"/>
      <c r="AT183" s="4" t="s">
        <v>372</v>
      </c>
      <c r="AU183" s="7"/>
      <c r="AV183" s="4"/>
      <c r="AW183" s="4"/>
      <c r="AX183" s="4"/>
      <c r="BP183" t="s">
        <v>372</v>
      </c>
      <c r="BW183" t="s">
        <v>372</v>
      </c>
      <c r="CD183" t="s">
        <v>372</v>
      </c>
      <c r="CK183" s="5" t="s">
        <v>372</v>
      </c>
      <c r="FT183" t="s">
        <v>372</v>
      </c>
      <c r="GB183" t="s">
        <v>372</v>
      </c>
    </row>
    <row r="184" spans="1:186" x14ac:dyDescent="0.25">
      <c r="A184" s="15"/>
      <c r="B184" s="16" t="s">
        <v>372</v>
      </c>
      <c r="C184" s="15"/>
      <c r="D184" s="15"/>
      <c r="E184" s="15"/>
      <c r="F184" s="15"/>
      <c r="G184" s="15"/>
      <c r="I184" s="9"/>
      <c r="J184" s="9"/>
      <c r="K184" s="9"/>
      <c r="L184" s="9"/>
      <c r="M184" s="9"/>
      <c r="N184" s="9"/>
      <c r="O184" s="9"/>
      <c r="Q184" s="20"/>
      <c r="R184" s="20" t="s">
        <v>372</v>
      </c>
      <c r="S184" s="20"/>
      <c r="T184" s="20"/>
      <c r="U184" s="20"/>
      <c r="V184" s="20"/>
      <c r="W184" s="20"/>
      <c r="X184" s="20"/>
      <c r="Y184" s="20"/>
      <c r="Z184" s="18"/>
      <c r="AA184" s="18"/>
      <c r="AB184" s="18"/>
      <c r="AC184" s="18"/>
      <c r="AD184" s="18"/>
      <c r="AE184" s="18"/>
      <c r="AF184" s="18"/>
      <c r="AG184" s="18"/>
      <c r="AH184" s="18"/>
      <c r="AI184" s="18"/>
      <c r="AJ184" s="18"/>
      <c r="AK184" s="18"/>
      <c r="AL184" s="18"/>
      <c r="AM184" s="18"/>
      <c r="AN184" s="18"/>
      <c r="AS184" s="5" t="s">
        <v>429</v>
      </c>
      <c r="AT184" s="4">
        <v>1.2</v>
      </c>
      <c r="AU184" s="7"/>
      <c r="AV184" s="4"/>
      <c r="AW184" s="4"/>
      <c r="AX184" s="4"/>
      <c r="BO184" t="s">
        <v>864</v>
      </c>
      <c r="BP184">
        <v>80.514700000000005</v>
      </c>
      <c r="BV184" t="s">
        <v>864</v>
      </c>
      <c r="BW184">
        <v>101.562</v>
      </c>
      <c r="CC184" t="s">
        <v>262</v>
      </c>
      <c r="CD184">
        <v>220.98500000000001</v>
      </c>
      <c r="CJ184" s="5" t="s">
        <v>262</v>
      </c>
      <c r="CK184" s="5" t="s">
        <v>827</v>
      </c>
    </row>
    <row r="185" spans="1:186" x14ac:dyDescent="0.25">
      <c r="A185" s="16" t="s">
        <v>262</v>
      </c>
      <c r="B185" s="16" t="s">
        <v>704</v>
      </c>
      <c r="C185" s="15"/>
      <c r="D185" s="15"/>
      <c r="E185" s="15"/>
      <c r="F185" s="15"/>
      <c r="G185" s="15"/>
      <c r="I185" s="9" t="s">
        <v>375</v>
      </c>
      <c r="J185" s="9"/>
      <c r="K185" s="9"/>
      <c r="L185" s="9"/>
      <c r="M185" s="9"/>
      <c r="N185" s="9"/>
      <c r="O185" s="9"/>
      <c r="Q185" s="20" t="s">
        <v>744</v>
      </c>
      <c r="R185" s="20">
        <v>15.5</v>
      </c>
      <c r="S185" s="20"/>
      <c r="T185" s="20"/>
      <c r="U185" s="20"/>
      <c r="V185" s="20"/>
      <c r="W185" s="20"/>
      <c r="X185" s="20"/>
      <c r="Y185" s="20"/>
      <c r="Z185" s="18"/>
      <c r="AA185" s="18"/>
      <c r="AB185" s="18"/>
      <c r="AC185" s="18"/>
      <c r="AD185" s="18"/>
      <c r="AE185" s="18"/>
      <c r="AF185" s="18"/>
      <c r="AG185" s="18"/>
      <c r="AH185" s="18"/>
      <c r="AI185" s="18"/>
      <c r="AJ185" s="18"/>
      <c r="AK185" s="18"/>
      <c r="AL185" s="18"/>
      <c r="AM185" s="18"/>
      <c r="AN185" s="18"/>
      <c r="AT185" s="4" t="s">
        <v>372</v>
      </c>
      <c r="AU185" s="7"/>
      <c r="AV185" s="4"/>
      <c r="AW185" s="4"/>
      <c r="AX185" s="4"/>
      <c r="BP185" t="s">
        <v>372</v>
      </c>
      <c r="BW185" t="s">
        <v>372</v>
      </c>
      <c r="CD185" t="s">
        <v>372</v>
      </c>
      <c r="CK185" s="5" t="s">
        <v>372</v>
      </c>
    </row>
    <row r="186" spans="1:186" x14ac:dyDescent="0.25">
      <c r="A186" s="15"/>
      <c r="B186" s="16" t="s">
        <v>372</v>
      </c>
      <c r="C186" s="15"/>
      <c r="D186" s="15"/>
      <c r="E186" s="15"/>
      <c r="F186" s="15"/>
      <c r="G186" s="15"/>
      <c r="I186" s="9"/>
      <c r="J186" s="9"/>
      <c r="K186" s="9"/>
      <c r="L186" s="9"/>
      <c r="M186" s="9"/>
      <c r="N186" s="9"/>
      <c r="O186" s="9"/>
      <c r="Q186" s="20"/>
      <c r="R186" s="20" t="s">
        <v>372</v>
      </c>
      <c r="S186" s="20"/>
      <c r="T186" s="20"/>
      <c r="U186" s="20"/>
      <c r="V186" s="20"/>
      <c r="W186" s="20"/>
      <c r="X186" s="20"/>
      <c r="Y186" s="20"/>
      <c r="Z186" s="18"/>
      <c r="AA186" s="18"/>
      <c r="AB186" s="18"/>
      <c r="AC186" s="18"/>
      <c r="AD186" s="18"/>
      <c r="AE186" s="18"/>
      <c r="AF186" s="18"/>
      <c r="AG186" s="18"/>
      <c r="AH186" s="18"/>
      <c r="AI186" s="18"/>
      <c r="AJ186" s="18"/>
      <c r="AK186" s="18"/>
      <c r="AL186" s="18"/>
      <c r="AM186" s="18"/>
      <c r="AN186" s="18"/>
      <c r="AS186" s="5" t="s">
        <v>443</v>
      </c>
      <c r="AT186" s="4">
        <v>1.92</v>
      </c>
      <c r="AU186" s="7"/>
      <c r="AV186" s="4"/>
      <c r="AW186" s="4"/>
      <c r="AX186" s="4"/>
      <c r="BO186" t="s">
        <v>6</v>
      </c>
      <c r="BP186">
        <v>182.31299999999999</v>
      </c>
      <c r="BQ186">
        <v>180</v>
      </c>
      <c r="BV186" t="s">
        <v>6</v>
      </c>
      <c r="BW186">
        <v>182.31299999999999</v>
      </c>
      <c r="BX186">
        <v>180</v>
      </c>
      <c r="CC186" t="s">
        <v>263</v>
      </c>
      <c r="CD186">
        <v>346.327</v>
      </c>
      <c r="CE186">
        <v>180</v>
      </c>
      <c r="CJ186" s="5" t="s">
        <v>263</v>
      </c>
      <c r="CK186" s="5" t="s">
        <v>828</v>
      </c>
      <c r="CL186" s="5" t="s">
        <v>29</v>
      </c>
      <c r="FS186" t="s">
        <v>375</v>
      </c>
      <c r="GA186" t="s">
        <v>375</v>
      </c>
    </row>
    <row r="187" spans="1:186" x14ac:dyDescent="0.25">
      <c r="A187" s="16" t="s">
        <v>263</v>
      </c>
      <c r="B187" s="16" t="s">
        <v>705</v>
      </c>
      <c r="C187" s="16" t="s">
        <v>29</v>
      </c>
      <c r="D187" s="15"/>
      <c r="E187" s="15"/>
      <c r="F187" s="15"/>
      <c r="G187" s="15"/>
      <c r="I187" s="9">
        <v>120</v>
      </c>
      <c r="J187" s="9" t="s">
        <v>263</v>
      </c>
      <c r="K187" s="9" t="s">
        <v>262</v>
      </c>
      <c r="L187" s="9"/>
      <c r="M187" s="9"/>
      <c r="N187" s="9"/>
      <c r="O187" s="9"/>
      <c r="Q187" s="20" t="s">
        <v>746</v>
      </c>
      <c r="R187" s="20">
        <v>39.68</v>
      </c>
      <c r="S187" s="19">
        <v>360</v>
      </c>
      <c r="T187" s="20"/>
      <c r="U187" s="20"/>
      <c r="V187" s="20"/>
      <c r="W187" s="20"/>
      <c r="X187" s="20"/>
      <c r="Y187" s="20"/>
      <c r="Z187" s="18"/>
      <c r="AA187" s="18"/>
      <c r="AB187" s="18"/>
      <c r="AC187" s="18"/>
      <c r="AD187" s="18"/>
      <c r="AE187" s="18"/>
      <c r="AF187" s="18"/>
      <c r="AG187" s="18"/>
      <c r="AH187" s="18"/>
      <c r="AI187" s="18"/>
      <c r="AJ187" s="18"/>
      <c r="AK187" s="18"/>
      <c r="AL187" s="18"/>
      <c r="AM187" s="18"/>
      <c r="AN187" s="18"/>
      <c r="AT187" s="4" t="s">
        <v>372</v>
      </c>
      <c r="AU187" s="7"/>
      <c r="AV187" s="4"/>
      <c r="AW187" s="4"/>
      <c r="AX187" s="4"/>
      <c r="BP187" t="s">
        <v>372</v>
      </c>
      <c r="BW187" t="s">
        <v>372</v>
      </c>
      <c r="CD187" t="s">
        <v>372</v>
      </c>
      <c r="CK187" s="5" t="s">
        <v>372</v>
      </c>
    </row>
    <row r="188" spans="1:186" x14ac:dyDescent="0.25">
      <c r="A188" s="15"/>
      <c r="B188" s="16" t="s">
        <v>372</v>
      </c>
      <c r="C188" s="15"/>
      <c r="D188" s="15"/>
      <c r="E188" s="15"/>
      <c r="F188" s="15"/>
      <c r="G188" s="15"/>
      <c r="I188" s="9" t="s">
        <v>370</v>
      </c>
      <c r="J188" s="9" t="s">
        <v>281</v>
      </c>
      <c r="K188" s="9" t="s">
        <v>280</v>
      </c>
      <c r="L188" s="9"/>
      <c r="M188" s="9"/>
      <c r="N188" s="9"/>
      <c r="O188" s="9"/>
      <c r="Q188" s="20"/>
      <c r="R188" s="20" t="s">
        <v>372</v>
      </c>
      <c r="S188" s="20"/>
      <c r="T188" s="20"/>
      <c r="U188" s="20"/>
      <c r="V188" s="20"/>
      <c r="W188" s="20"/>
      <c r="X188" s="20"/>
      <c r="Y188" s="20"/>
      <c r="Z188" s="18"/>
      <c r="AA188" s="18"/>
      <c r="AB188" s="18"/>
      <c r="AC188" s="18"/>
      <c r="AD188" s="18"/>
      <c r="AE188" s="18"/>
      <c r="AF188" s="18"/>
      <c r="AG188" s="18"/>
      <c r="AH188" s="18"/>
      <c r="AI188" s="18"/>
      <c r="AJ188" s="18"/>
      <c r="AK188" s="18"/>
      <c r="AL188" s="18"/>
      <c r="AM188" s="18"/>
      <c r="AN188" s="18"/>
      <c r="AS188" s="5" t="s">
        <v>448</v>
      </c>
      <c r="AT188" s="4">
        <v>75.239999999999995</v>
      </c>
      <c r="AU188" s="7"/>
      <c r="AV188" s="4"/>
      <c r="AW188" s="4"/>
      <c r="AX188" s="4"/>
      <c r="BO188" t="s">
        <v>864</v>
      </c>
      <c r="BP188">
        <v>94.573300000000003</v>
      </c>
      <c r="BV188" t="s">
        <v>864</v>
      </c>
      <c r="BW188">
        <v>119.295</v>
      </c>
      <c r="CC188" t="s">
        <v>262</v>
      </c>
      <c r="CD188">
        <v>222.04599999999999</v>
      </c>
      <c r="CJ188" s="5" t="s">
        <v>262</v>
      </c>
      <c r="CK188" s="5" t="s">
        <v>829</v>
      </c>
      <c r="FS188">
        <v>0</v>
      </c>
      <c r="FT188" t="s">
        <v>746</v>
      </c>
      <c r="FU188" t="s">
        <v>745</v>
      </c>
      <c r="FV188" t="s">
        <v>744</v>
      </c>
      <c r="GA188">
        <v>0</v>
      </c>
      <c r="GB188" t="s">
        <v>746</v>
      </c>
      <c r="GC188" t="s">
        <v>745</v>
      </c>
      <c r="GD188" t="s">
        <v>744</v>
      </c>
    </row>
    <row r="189" spans="1:186" x14ac:dyDescent="0.25">
      <c r="A189" s="16" t="s">
        <v>262</v>
      </c>
      <c r="B189" s="16" t="s">
        <v>706</v>
      </c>
      <c r="C189" s="15"/>
      <c r="D189" s="15"/>
      <c r="E189" s="15"/>
      <c r="F189" s="15"/>
      <c r="G189" s="15"/>
      <c r="I189" s="9" t="s">
        <v>371</v>
      </c>
      <c r="J189" s="9" t="s">
        <v>372</v>
      </c>
      <c r="K189" s="9" t="s">
        <v>372</v>
      </c>
      <c r="L189" s="9"/>
      <c r="M189" s="9"/>
      <c r="N189" s="9"/>
      <c r="O189" s="9"/>
      <c r="Q189" s="20" t="s">
        <v>745</v>
      </c>
      <c r="R189" s="20">
        <v>45.2</v>
      </c>
      <c r="S189" s="20"/>
      <c r="T189" s="20"/>
      <c r="U189" s="20"/>
      <c r="V189" s="20"/>
      <c r="W189" s="20"/>
      <c r="X189" s="20"/>
      <c r="Y189" s="20"/>
      <c r="Z189" s="18"/>
      <c r="AA189" s="18"/>
      <c r="AB189" s="18"/>
      <c r="AC189" s="18"/>
      <c r="AD189" s="18"/>
      <c r="AE189" s="18"/>
      <c r="AF189" s="18"/>
      <c r="AG189" s="18"/>
      <c r="AH189" s="18"/>
      <c r="AI189" s="18"/>
      <c r="AJ189" s="18"/>
      <c r="AK189" s="18"/>
      <c r="AL189" s="18"/>
      <c r="AM189" s="18"/>
      <c r="AN189" s="18"/>
      <c r="AT189" s="4" t="s">
        <v>372</v>
      </c>
      <c r="AU189" s="7"/>
      <c r="AV189" s="4"/>
      <c r="AW189" s="4"/>
      <c r="AX189" s="4"/>
      <c r="BP189" t="s">
        <v>372</v>
      </c>
      <c r="BW189" t="s">
        <v>372</v>
      </c>
      <c r="CD189" t="s">
        <v>372</v>
      </c>
      <c r="CK189" s="5" t="s">
        <v>372</v>
      </c>
      <c r="FS189" t="s">
        <v>370</v>
      </c>
      <c r="FT189">
        <v>42.63</v>
      </c>
      <c r="FU189">
        <v>42.08</v>
      </c>
      <c r="FV189">
        <v>15.29</v>
      </c>
      <c r="GA189" t="s">
        <v>370</v>
      </c>
      <c r="GB189">
        <v>42.63</v>
      </c>
      <c r="GC189">
        <v>42.08</v>
      </c>
      <c r="GD189">
        <v>15.29</v>
      </c>
    </row>
    <row r="190" spans="1:186" x14ac:dyDescent="0.25">
      <c r="A190" s="15"/>
      <c r="B190" s="16" t="s">
        <v>372</v>
      </c>
      <c r="C190" s="15"/>
      <c r="D190" s="15"/>
      <c r="E190" s="15"/>
      <c r="F190" s="15"/>
      <c r="G190" s="15"/>
      <c r="I190" s="9"/>
      <c r="J190" s="9"/>
      <c r="K190" s="9"/>
      <c r="L190" s="9"/>
      <c r="M190" s="9"/>
      <c r="N190" s="9"/>
      <c r="O190" s="9"/>
      <c r="Q190" s="20"/>
      <c r="R190" s="20" t="s">
        <v>372</v>
      </c>
      <c r="S190" s="20"/>
      <c r="T190" s="20"/>
      <c r="U190" s="20"/>
      <c r="V190" s="20"/>
      <c r="W190" s="20"/>
      <c r="X190" s="20"/>
      <c r="Y190" s="20"/>
      <c r="Z190" s="18"/>
      <c r="AA190" s="18"/>
      <c r="AB190" s="18"/>
      <c r="AC190" s="18"/>
      <c r="AD190" s="18"/>
      <c r="AE190" s="18"/>
      <c r="AF190" s="18"/>
      <c r="AG190" s="18"/>
      <c r="AH190" s="18"/>
      <c r="AI190" s="18"/>
      <c r="AJ190" s="18"/>
      <c r="AK190" s="18"/>
      <c r="AL190" s="18"/>
      <c r="AM190" s="18"/>
      <c r="AN190" s="18"/>
      <c r="AS190" s="5" t="s">
        <v>442</v>
      </c>
      <c r="AT190" s="4">
        <v>14.77</v>
      </c>
      <c r="AU190" s="7" t="s">
        <v>29</v>
      </c>
      <c r="AV190" s="4"/>
      <c r="AW190" s="4"/>
      <c r="AX190" s="4"/>
      <c r="BO190" t="s">
        <v>6</v>
      </c>
      <c r="BP190">
        <v>156.98599999999999</v>
      </c>
      <c r="BQ190">
        <v>210</v>
      </c>
      <c r="BV190" t="s">
        <v>6</v>
      </c>
      <c r="BW190">
        <v>156.98599999999999</v>
      </c>
      <c r="BX190">
        <v>210</v>
      </c>
      <c r="CC190" t="s">
        <v>263</v>
      </c>
      <c r="CD190">
        <v>346.08100000000002</v>
      </c>
      <c r="CE190">
        <v>210</v>
      </c>
      <c r="CJ190" s="5" t="s">
        <v>263</v>
      </c>
      <c r="CK190" s="5" t="s">
        <v>830</v>
      </c>
      <c r="CL190" s="5" t="s">
        <v>31</v>
      </c>
      <c r="FS190" t="s">
        <v>371</v>
      </c>
      <c r="FT190" t="s">
        <v>372</v>
      </c>
      <c r="FU190" t="s">
        <v>372</v>
      </c>
      <c r="FV190" t="s">
        <v>372</v>
      </c>
      <c r="GA190" t="s">
        <v>371</v>
      </c>
      <c r="GB190" t="s">
        <v>372</v>
      </c>
      <c r="GC190" t="s">
        <v>372</v>
      </c>
      <c r="GD190" t="s">
        <v>372</v>
      </c>
    </row>
    <row r="191" spans="1:186" x14ac:dyDescent="0.25">
      <c r="A191" s="16" t="s">
        <v>263</v>
      </c>
      <c r="B191" s="16" t="s">
        <v>707</v>
      </c>
      <c r="C191" s="16" t="s">
        <v>31</v>
      </c>
      <c r="D191" s="15"/>
      <c r="E191" s="15"/>
      <c r="F191" s="15"/>
      <c r="G191" s="15"/>
      <c r="I191" s="9" t="s">
        <v>376</v>
      </c>
      <c r="J191" s="9"/>
      <c r="K191" s="9"/>
      <c r="L191" s="9"/>
      <c r="M191" s="9"/>
      <c r="N191" s="9"/>
      <c r="O191" s="9"/>
      <c r="Q191" s="20" t="s">
        <v>744</v>
      </c>
      <c r="R191" s="20">
        <v>15.12</v>
      </c>
      <c r="S191" s="20"/>
      <c r="T191" s="20"/>
      <c r="U191" s="20"/>
      <c r="V191" s="20"/>
      <c r="W191" s="20"/>
      <c r="X191" s="20"/>
      <c r="Y191" s="20"/>
      <c r="Z191" s="18"/>
      <c r="AA191" s="18"/>
      <c r="AB191" s="18"/>
      <c r="AC191" s="18"/>
      <c r="AD191" s="18"/>
      <c r="AE191" s="18"/>
      <c r="AF191" s="18"/>
      <c r="AG191" s="18"/>
      <c r="AH191" s="18"/>
      <c r="AI191" s="18"/>
      <c r="AJ191" s="18"/>
      <c r="AK191" s="18"/>
      <c r="AL191" s="18"/>
      <c r="AM191" s="18"/>
      <c r="AN191" s="18"/>
      <c r="AT191" s="4" t="s">
        <v>372</v>
      </c>
      <c r="AU191" s="7"/>
      <c r="AV191" s="4"/>
      <c r="AW191" s="4"/>
      <c r="AX191" s="4"/>
      <c r="BP191" t="s">
        <v>372</v>
      </c>
      <c r="BW191" t="s">
        <v>372</v>
      </c>
      <c r="CD191" t="s">
        <v>372</v>
      </c>
      <c r="CK191" s="5" t="s">
        <v>372</v>
      </c>
      <c r="FS191">
        <v>20</v>
      </c>
      <c r="FT191" t="s">
        <v>746</v>
      </c>
      <c r="FU191" t="s">
        <v>745</v>
      </c>
      <c r="FV191" t="s">
        <v>744</v>
      </c>
      <c r="GA191">
        <v>20</v>
      </c>
      <c r="GB191" t="s">
        <v>746</v>
      </c>
      <c r="GC191" t="s">
        <v>745</v>
      </c>
      <c r="GD191" t="s">
        <v>744</v>
      </c>
    </row>
    <row r="192" spans="1:186" x14ac:dyDescent="0.25">
      <c r="A192" s="15"/>
      <c r="B192" s="16" t="s">
        <v>372</v>
      </c>
      <c r="C192" s="15"/>
      <c r="D192" s="15"/>
      <c r="E192" s="15"/>
      <c r="F192" s="15"/>
      <c r="G192" s="15"/>
      <c r="I192" s="9"/>
      <c r="J192" s="9"/>
      <c r="K192" s="9"/>
      <c r="L192" s="9"/>
      <c r="M192" s="9"/>
      <c r="N192" s="9"/>
      <c r="O192" s="9"/>
      <c r="Q192" s="20"/>
      <c r="R192" s="20" t="s">
        <v>372</v>
      </c>
      <c r="S192" s="20"/>
      <c r="T192" s="20"/>
      <c r="U192" s="20"/>
      <c r="V192" s="20"/>
      <c r="W192" s="20"/>
      <c r="X192" s="20"/>
      <c r="Y192" s="20"/>
      <c r="Z192" s="18"/>
      <c r="AA192" s="18"/>
      <c r="AB192" s="18"/>
      <c r="AC192" s="18"/>
      <c r="AD192" s="18"/>
      <c r="AE192" s="18"/>
      <c r="AF192" s="18"/>
      <c r="AG192" s="18"/>
      <c r="AH192" s="18"/>
      <c r="AI192" s="18"/>
      <c r="AJ192" s="18"/>
      <c r="AK192" s="18"/>
      <c r="AL192" s="18"/>
      <c r="AM192" s="18"/>
      <c r="AN192" s="18"/>
      <c r="AS192" s="5" t="s">
        <v>427</v>
      </c>
      <c r="AT192" s="4">
        <v>0</v>
      </c>
      <c r="AU192" s="7"/>
      <c r="AV192" s="4"/>
      <c r="AW192" s="4"/>
      <c r="AX192" s="4"/>
      <c r="BO192" t="s">
        <v>864</v>
      </c>
      <c r="BP192">
        <v>91.505899999999997</v>
      </c>
      <c r="BV192" t="s">
        <v>864</v>
      </c>
      <c r="BW192">
        <v>115.426</v>
      </c>
      <c r="CC192" t="s">
        <v>262</v>
      </c>
      <c r="CD192">
        <v>202.10599999999999</v>
      </c>
      <c r="CJ192" s="5" t="s">
        <v>262</v>
      </c>
      <c r="CK192" s="5" t="s">
        <v>831</v>
      </c>
      <c r="FS192" t="s">
        <v>370</v>
      </c>
      <c r="FT192">
        <v>31.85</v>
      </c>
      <c r="FU192">
        <v>47.5</v>
      </c>
      <c r="FV192">
        <v>20.65</v>
      </c>
      <c r="GA192" t="s">
        <v>370</v>
      </c>
      <c r="GB192">
        <v>31.85</v>
      </c>
      <c r="GC192">
        <v>47.5</v>
      </c>
      <c r="GD192">
        <v>20.65</v>
      </c>
    </row>
    <row r="193" spans="1:186" x14ac:dyDescent="0.25">
      <c r="A193" s="16" t="s">
        <v>262</v>
      </c>
      <c r="B193" s="16" t="s">
        <v>708</v>
      </c>
      <c r="C193" s="15"/>
      <c r="D193" s="15"/>
      <c r="E193" s="15"/>
      <c r="F193" s="15"/>
      <c r="G193" s="15"/>
      <c r="I193" s="9">
        <v>120</v>
      </c>
      <c r="J193" s="9" t="s">
        <v>263</v>
      </c>
      <c r="K193" s="9" t="s">
        <v>262</v>
      </c>
      <c r="L193" s="9"/>
      <c r="M193" s="9"/>
      <c r="N193" s="9"/>
      <c r="O193" s="9"/>
      <c r="Q193" s="20" t="s">
        <v>746</v>
      </c>
      <c r="R193" s="20">
        <v>38.049999999999997</v>
      </c>
      <c r="S193" s="19">
        <v>390</v>
      </c>
      <c r="T193" s="20"/>
      <c r="U193" s="20"/>
      <c r="V193" s="20"/>
      <c r="W193" s="20"/>
      <c r="X193" s="20"/>
      <c r="Y193" s="20"/>
      <c r="Z193" s="18"/>
      <c r="AA193" s="18"/>
      <c r="AB193" s="18"/>
      <c r="AC193" s="18"/>
      <c r="AD193" s="18"/>
      <c r="AE193" s="18"/>
      <c r="AF193" s="18"/>
      <c r="AG193" s="18"/>
      <c r="AH193" s="18"/>
      <c r="AI193" s="18"/>
      <c r="AJ193" s="18"/>
      <c r="AK193" s="18"/>
      <c r="AL193" s="18"/>
      <c r="AM193" s="18"/>
      <c r="AN193" s="18"/>
      <c r="AT193" s="4" t="s">
        <v>372</v>
      </c>
      <c r="AU193" s="7"/>
      <c r="AV193" s="4"/>
      <c r="AW193" s="4"/>
      <c r="AX193" s="4"/>
      <c r="BP193" t="s">
        <v>372</v>
      </c>
      <c r="BW193" t="s">
        <v>372</v>
      </c>
      <c r="CD193" t="s">
        <v>372</v>
      </c>
      <c r="CK193" s="5" t="s">
        <v>372</v>
      </c>
      <c r="FS193" t="s">
        <v>371</v>
      </c>
      <c r="FT193" t="s">
        <v>372</v>
      </c>
      <c r="FU193" t="s">
        <v>372</v>
      </c>
      <c r="FV193" t="s">
        <v>372</v>
      </c>
      <c r="GA193" t="s">
        <v>371</v>
      </c>
      <c r="GB193" t="s">
        <v>372</v>
      </c>
      <c r="GC193" t="s">
        <v>372</v>
      </c>
      <c r="GD193" t="s">
        <v>372</v>
      </c>
    </row>
    <row r="194" spans="1:186" x14ac:dyDescent="0.25">
      <c r="A194" s="15"/>
      <c r="B194" s="16" t="s">
        <v>372</v>
      </c>
      <c r="C194" s="15"/>
      <c r="D194" s="15"/>
      <c r="E194" s="15"/>
      <c r="F194" s="15"/>
      <c r="G194" s="15"/>
      <c r="I194" s="9" t="s">
        <v>365</v>
      </c>
      <c r="J194" s="10">
        <v>241093</v>
      </c>
      <c r="K194" s="10">
        <v>109268</v>
      </c>
      <c r="L194" s="9"/>
      <c r="M194" s="9"/>
      <c r="N194" s="9"/>
      <c r="O194" s="9"/>
      <c r="Q194" s="20"/>
      <c r="R194" s="20" t="s">
        <v>372</v>
      </c>
      <c r="S194" s="20"/>
      <c r="T194" s="20"/>
      <c r="U194" s="20"/>
      <c r="V194" s="20"/>
      <c r="W194" s="20"/>
      <c r="X194" s="20"/>
      <c r="Y194" s="20"/>
      <c r="Z194" s="18"/>
      <c r="AA194" s="18"/>
      <c r="AB194" s="18"/>
      <c r="AC194" s="18"/>
      <c r="AD194" s="18"/>
      <c r="AE194" s="18"/>
      <c r="AF194" s="18"/>
      <c r="AG194" s="18"/>
      <c r="AH194" s="18"/>
      <c r="AI194" s="18"/>
      <c r="AJ194" s="18"/>
      <c r="AK194" s="18"/>
      <c r="AL194" s="18"/>
      <c r="AM194" s="18"/>
      <c r="AN194" s="18"/>
      <c r="AS194" s="5" t="s">
        <v>429</v>
      </c>
      <c r="AT194" s="4">
        <v>0.51</v>
      </c>
      <c r="AU194" s="7"/>
      <c r="AV194" s="4"/>
      <c r="AW194" s="4"/>
      <c r="AX194" s="4"/>
      <c r="BO194" t="s">
        <v>6</v>
      </c>
      <c r="BP194">
        <v>175.25700000000001</v>
      </c>
      <c r="BQ194">
        <v>240</v>
      </c>
      <c r="BV194" t="s">
        <v>6</v>
      </c>
      <c r="BW194">
        <v>175.25700000000001</v>
      </c>
      <c r="BX194">
        <v>240</v>
      </c>
      <c r="CC194" t="s">
        <v>263</v>
      </c>
      <c r="CD194">
        <v>298.27600000000001</v>
      </c>
      <c r="CE194">
        <v>240</v>
      </c>
      <c r="CJ194" s="5" t="s">
        <v>263</v>
      </c>
      <c r="CK194" s="5" t="s">
        <v>832</v>
      </c>
      <c r="CL194" s="5" t="s">
        <v>33</v>
      </c>
      <c r="FS194">
        <v>40</v>
      </c>
      <c r="FT194" t="s">
        <v>746</v>
      </c>
      <c r="FU194" t="s">
        <v>745</v>
      </c>
      <c r="FV194" t="s">
        <v>744</v>
      </c>
      <c r="GA194">
        <v>40</v>
      </c>
      <c r="GB194" t="s">
        <v>746</v>
      </c>
      <c r="GC194" t="s">
        <v>745</v>
      </c>
      <c r="GD194" t="s">
        <v>744</v>
      </c>
    </row>
    <row r="195" spans="1:186" x14ac:dyDescent="0.25">
      <c r="A195" s="16" t="s">
        <v>263</v>
      </c>
      <c r="B195" s="16" t="s">
        <v>709</v>
      </c>
      <c r="C195" s="16" t="s">
        <v>33</v>
      </c>
      <c r="D195" s="15"/>
      <c r="E195" s="15"/>
      <c r="F195" s="15"/>
      <c r="G195" s="15"/>
      <c r="I195" s="9" t="s">
        <v>371</v>
      </c>
      <c r="J195" s="9" t="s">
        <v>372</v>
      </c>
      <c r="K195" s="9" t="s">
        <v>372</v>
      </c>
      <c r="L195" s="9"/>
      <c r="M195" s="9"/>
      <c r="N195" s="9"/>
      <c r="O195" s="9"/>
      <c r="Q195" s="20" t="s">
        <v>745</v>
      </c>
      <c r="R195" s="20">
        <v>45.25</v>
      </c>
      <c r="S195" s="20"/>
      <c r="T195" s="20"/>
      <c r="U195" s="20"/>
      <c r="V195" s="20"/>
      <c r="W195" s="20"/>
      <c r="X195" s="20"/>
      <c r="Y195" s="20"/>
      <c r="Z195" s="18"/>
      <c r="AA195" s="18"/>
      <c r="AB195" s="18"/>
      <c r="AC195" s="18"/>
      <c r="AD195" s="18"/>
      <c r="AE195" s="18"/>
      <c r="AF195" s="18"/>
      <c r="AG195" s="18"/>
      <c r="AH195" s="18"/>
      <c r="AI195" s="18"/>
      <c r="AJ195" s="18"/>
      <c r="AK195" s="18"/>
      <c r="AL195" s="18"/>
      <c r="AM195" s="18"/>
      <c r="AN195" s="18"/>
      <c r="AT195" s="4" t="s">
        <v>372</v>
      </c>
      <c r="AU195" s="7"/>
      <c r="AV195" s="4"/>
      <c r="AW195" s="4"/>
      <c r="AX195" s="4"/>
      <c r="BP195" t="s">
        <v>372</v>
      </c>
      <c r="BW195" t="s">
        <v>372</v>
      </c>
      <c r="CD195" t="s">
        <v>372</v>
      </c>
      <c r="CK195" s="5" t="s">
        <v>372</v>
      </c>
      <c r="FS195" t="s">
        <v>370</v>
      </c>
      <c r="FT195">
        <v>17.079999999999998</v>
      </c>
      <c r="FU195">
        <v>59.07</v>
      </c>
      <c r="FV195">
        <v>23.86</v>
      </c>
      <c r="GA195" t="s">
        <v>370</v>
      </c>
      <c r="GB195">
        <v>17.079999999999998</v>
      </c>
      <c r="GC195">
        <v>59.07</v>
      </c>
      <c r="GD195">
        <v>23.86</v>
      </c>
    </row>
    <row r="196" spans="1:186" x14ac:dyDescent="0.25">
      <c r="A196" s="15"/>
      <c r="B196" s="16" t="s">
        <v>372</v>
      </c>
      <c r="C196" s="15"/>
      <c r="D196" s="15"/>
      <c r="E196" s="15"/>
      <c r="F196" s="15"/>
      <c r="G196" s="15"/>
      <c r="I196" s="9"/>
      <c r="J196" s="9"/>
      <c r="K196" s="9"/>
      <c r="L196" s="9"/>
      <c r="M196" s="9"/>
      <c r="N196" s="9"/>
      <c r="O196" s="9"/>
      <c r="Q196" s="20"/>
      <c r="R196" s="20" t="s">
        <v>372</v>
      </c>
      <c r="S196" s="20"/>
      <c r="T196" s="20"/>
      <c r="U196" s="20"/>
      <c r="V196" s="20"/>
      <c r="W196" s="20"/>
      <c r="X196" s="20"/>
      <c r="Y196" s="20"/>
      <c r="Z196" s="18"/>
      <c r="AA196" s="18"/>
      <c r="AB196" s="18"/>
      <c r="AC196" s="18"/>
      <c r="AD196" s="18"/>
      <c r="AE196" s="18"/>
      <c r="AF196" s="18"/>
      <c r="AG196" s="18"/>
      <c r="AH196" s="18"/>
      <c r="AI196" s="18"/>
      <c r="AJ196" s="18"/>
      <c r="AK196" s="18"/>
      <c r="AL196" s="18"/>
      <c r="AM196" s="18"/>
      <c r="AN196" s="18"/>
      <c r="AS196" s="5" t="s">
        <v>443</v>
      </c>
      <c r="AT196" s="4">
        <v>4.3</v>
      </c>
      <c r="AU196" s="7"/>
      <c r="AV196" s="4"/>
      <c r="AW196" s="4"/>
      <c r="AX196" s="4"/>
      <c r="BO196" t="s">
        <v>864</v>
      </c>
      <c r="BP196">
        <v>57.879199999999997</v>
      </c>
      <c r="BV196" t="s">
        <v>864</v>
      </c>
      <c r="BW196">
        <v>73.009100000000004</v>
      </c>
      <c r="CC196" t="s">
        <v>262</v>
      </c>
      <c r="CD196">
        <v>216.49100000000001</v>
      </c>
      <c r="CJ196" s="5" t="s">
        <v>262</v>
      </c>
      <c r="CK196" s="5" t="s">
        <v>833</v>
      </c>
      <c r="FS196" t="s">
        <v>371</v>
      </c>
      <c r="FT196" t="s">
        <v>372</v>
      </c>
      <c r="FU196" t="s">
        <v>372</v>
      </c>
      <c r="FV196" t="s">
        <v>372</v>
      </c>
      <c r="GA196" t="s">
        <v>371</v>
      </c>
      <c r="GB196" t="s">
        <v>372</v>
      </c>
      <c r="GC196" t="s">
        <v>372</v>
      </c>
      <c r="GD196" t="s">
        <v>372</v>
      </c>
    </row>
    <row r="197" spans="1:186" x14ac:dyDescent="0.25">
      <c r="A197" s="16" t="s">
        <v>262</v>
      </c>
      <c r="B197" s="16" t="s">
        <v>710</v>
      </c>
      <c r="C197" s="15"/>
      <c r="D197" s="15"/>
      <c r="E197" s="15"/>
      <c r="F197" s="15"/>
      <c r="G197" s="15"/>
      <c r="I197" s="9"/>
      <c r="J197" s="9"/>
      <c r="K197" s="9"/>
      <c r="L197" s="9"/>
      <c r="M197" s="9"/>
      <c r="N197" s="9"/>
      <c r="O197" s="9"/>
      <c r="Q197" s="20" t="s">
        <v>744</v>
      </c>
      <c r="R197" s="20">
        <v>16.7</v>
      </c>
      <c r="S197" s="20"/>
      <c r="T197" s="20"/>
      <c r="U197" s="20"/>
      <c r="V197" s="20"/>
      <c r="W197" s="20"/>
      <c r="X197" s="20"/>
      <c r="Y197" s="20"/>
      <c r="Z197" s="18"/>
      <c r="AA197" s="18"/>
      <c r="AB197" s="18"/>
      <c r="AC197" s="18"/>
      <c r="AD197" s="18"/>
      <c r="AE197" s="18"/>
      <c r="AF197" s="18"/>
      <c r="AG197" s="18"/>
      <c r="AH197" s="18"/>
      <c r="AI197" s="18"/>
      <c r="AJ197" s="18"/>
      <c r="AK197" s="18"/>
      <c r="AL197" s="18"/>
      <c r="AM197" s="18"/>
      <c r="AN197" s="18"/>
      <c r="AT197" s="4" t="s">
        <v>372</v>
      </c>
      <c r="AU197" s="7"/>
      <c r="AV197" s="4"/>
      <c r="AW197" s="4"/>
      <c r="AX197" s="4"/>
      <c r="BP197" t="s">
        <v>372</v>
      </c>
      <c r="BW197" t="s">
        <v>372</v>
      </c>
      <c r="CD197" t="s">
        <v>372</v>
      </c>
      <c r="CK197" s="5" t="s">
        <v>372</v>
      </c>
      <c r="FS197">
        <v>60</v>
      </c>
      <c r="FT197" t="s">
        <v>746</v>
      </c>
      <c r="FU197" t="s">
        <v>745</v>
      </c>
      <c r="FV197" t="s">
        <v>744</v>
      </c>
      <c r="GA197">
        <v>60</v>
      </c>
      <c r="GB197" t="s">
        <v>746</v>
      </c>
      <c r="GC197" t="s">
        <v>745</v>
      </c>
      <c r="GD197" t="s">
        <v>744</v>
      </c>
    </row>
    <row r="198" spans="1:186" x14ac:dyDescent="0.25">
      <c r="A198" s="15"/>
      <c r="B198" s="16" t="s">
        <v>372</v>
      </c>
      <c r="C198" s="15"/>
      <c r="D198" s="15"/>
      <c r="E198" s="15"/>
      <c r="F198" s="15"/>
      <c r="G198" s="15"/>
      <c r="I198" s="9" t="s">
        <v>7</v>
      </c>
      <c r="J198" s="9"/>
      <c r="K198" s="9"/>
      <c r="L198" s="9"/>
      <c r="M198" s="9"/>
      <c r="N198" s="9"/>
      <c r="O198" s="9"/>
      <c r="Q198" s="20"/>
      <c r="R198" s="20" t="s">
        <v>372</v>
      </c>
      <c r="S198" s="20"/>
      <c r="T198" s="20"/>
      <c r="U198" s="20"/>
      <c r="V198" s="20"/>
      <c r="W198" s="20"/>
      <c r="X198" s="20"/>
      <c r="Y198" s="20"/>
      <c r="Z198" s="18"/>
      <c r="AA198" s="18"/>
      <c r="AB198" s="18"/>
      <c r="AC198" s="18"/>
      <c r="AD198" s="18"/>
      <c r="AE198" s="18"/>
      <c r="AF198" s="18"/>
      <c r="AG198" s="18"/>
      <c r="AH198" s="18"/>
      <c r="AI198" s="18"/>
      <c r="AJ198" s="18"/>
      <c r="AK198" s="18"/>
      <c r="AL198" s="18"/>
      <c r="AM198" s="18"/>
      <c r="AN198" s="18"/>
      <c r="AS198" s="5" t="s">
        <v>448</v>
      </c>
      <c r="AT198" s="4">
        <v>80.42</v>
      </c>
      <c r="AU198" s="7"/>
      <c r="AV198" s="4"/>
      <c r="AW198" s="4"/>
      <c r="AX198" s="4"/>
      <c r="BO198" t="s">
        <v>6</v>
      </c>
      <c r="BP198">
        <v>136.51900000000001</v>
      </c>
      <c r="BQ198">
        <v>270</v>
      </c>
      <c r="BV198" t="s">
        <v>6</v>
      </c>
      <c r="BW198">
        <v>136.51900000000001</v>
      </c>
      <c r="BX198">
        <v>270</v>
      </c>
      <c r="CC198" t="s">
        <v>263</v>
      </c>
      <c r="CD198">
        <v>300.79899999999998</v>
      </c>
      <c r="CE198">
        <v>270</v>
      </c>
      <c r="CJ198" s="5" t="s">
        <v>263</v>
      </c>
      <c r="CK198" s="5" t="s">
        <v>711</v>
      </c>
      <c r="CL198" s="5" t="s">
        <v>35</v>
      </c>
      <c r="FS198" t="s">
        <v>370</v>
      </c>
      <c r="FT198">
        <v>4.6100000000000003</v>
      </c>
      <c r="FU198">
        <v>70.23</v>
      </c>
      <c r="FV198">
        <v>25.16</v>
      </c>
      <c r="GA198" t="s">
        <v>370</v>
      </c>
      <c r="GB198">
        <v>4.6100000000000003</v>
      </c>
      <c r="GC198">
        <v>70.23</v>
      </c>
      <c r="GD198">
        <v>25.16</v>
      </c>
    </row>
    <row r="199" spans="1:186" x14ac:dyDescent="0.25">
      <c r="A199" s="16" t="s">
        <v>263</v>
      </c>
      <c r="B199" s="16" t="s">
        <v>711</v>
      </c>
      <c r="C199" s="16" t="s">
        <v>35</v>
      </c>
      <c r="D199" s="15"/>
      <c r="E199" s="15"/>
      <c r="F199" s="15"/>
      <c r="G199" s="15"/>
      <c r="I199" s="9"/>
      <c r="J199" s="9"/>
      <c r="K199" s="9"/>
      <c r="L199" s="9"/>
      <c r="M199" s="9"/>
      <c r="N199" s="9"/>
      <c r="O199" s="9"/>
      <c r="Q199" s="20" t="s">
        <v>746</v>
      </c>
      <c r="R199" s="20">
        <v>38.61</v>
      </c>
      <c r="S199" s="19">
        <v>420</v>
      </c>
      <c r="T199" s="20"/>
      <c r="U199" s="20"/>
      <c r="V199" s="20"/>
      <c r="W199" s="20"/>
      <c r="X199" s="20"/>
      <c r="Y199" s="20"/>
      <c r="Z199" s="18"/>
      <c r="AA199" s="18"/>
      <c r="AB199" s="18"/>
      <c r="AC199" s="18"/>
      <c r="AD199" s="18"/>
      <c r="AE199" s="18"/>
      <c r="AF199" s="18"/>
      <c r="AG199" s="18"/>
      <c r="AH199" s="18"/>
      <c r="AI199" s="18"/>
      <c r="AJ199" s="18"/>
      <c r="AK199" s="18"/>
      <c r="AL199" s="18"/>
      <c r="AM199" s="18"/>
      <c r="AN199" s="18"/>
      <c r="AT199" s="4" t="s">
        <v>372</v>
      </c>
      <c r="AU199" s="7"/>
      <c r="AV199" s="4"/>
      <c r="AW199" s="4"/>
      <c r="AX199" s="4"/>
      <c r="BP199" t="s">
        <v>372</v>
      </c>
      <c r="BW199" t="s">
        <v>372</v>
      </c>
      <c r="CD199" t="s">
        <v>372</v>
      </c>
      <c r="CK199" s="5" t="s">
        <v>372</v>
      </c>
      <c r="FS199" t="s">
        <v>371</v>
      </c>
      <c r="FT199" t="s">
        <v>372</v>
      </c>
      <c r="FU199" t="s">
        <v>372</v>
      </c>
      <c r="FV199" t="s">
        <v>372</v>
      </c>
      <c r="GA199" t="s">
        <v>371</v>
      </c>
      <c r="GB199" t="s">
        <v>372</v>
      </c>
      <c r="GC199" t="s">
        <v>372</v>
      </c>
      <c r="GD199" t="s">
        <v>372</v>
      </c>
    </row>
    <row r="200" spans="1:186" x14ac:dyDescent="0.25">
      <c r="A200" s="15"/>
      <c r="B200" s="16" t="s">
        <v>372</v>
      </c>
      <c r="C200" s="15"/>
      <c r="D200" s="15"/>
      <c r="E200" s="15"/>
      <c r="F200" s="15"/>
      <c r="G200" s="15"/>
      <c r="I200" s="9" t="s">
        <v>360</v>
      </c>
      <c r="J200" s="9" t="s">
        <v>361</v>
      </c>
      <c r="K200" s="9" t="s">
        <v>362</v>
      </c>
      <c r="L200" s="9" t="s">
        <v>363</v>
      </c>
      <c r="M200" s="9" t="s">
        <v>364</v>
      </c>
      <c r="N200" s="9" t="s">
        <v>365</v>
      </c>
      <c r="O200" s="9" t="s">
        <v>366</v>
      </c>
      <c r="Q200" s="20"/>
      <c r="R200" s="20" t="s">
        <v>372</v>
      </c>
      <c r="S200" s="20"/>
      <c r="T200" s="20"/>
      <c r="U200" s="20"/>
      <c r="V200" s="20"/>
      <c r="W200" s="20"/>
      <c r="X200" s="20"/>
      <c r="Y200" s="20"/>
      <c r="Z200" s="18"/>
      <c r="AA200" s="18"/>
      <c r="AB200" s="18"/>
      <c r="AC200" s="18"/>
      <c r="AD200" s="18"/>
      <c r="AE200" s="18"/>
      <c r="AF200" s="18"/>
      <c r="AG200" s="18"/>
      <c r="AH200" s="18"/>
      <c r="AI200" s="18"/>
      <c r="AJ200" s="18"/>
      <c r="AK200" s="18"/>
      <c r="AL200" s="18"/>
      <c r="AM200" s="18"/>
      <c r="AN200" s="18"/>
      <c r="AS200" s="5" t="s">
        <v>442</v>
      </c>
      <c r="AT200" s="4">
        <v>17.5</v>
      </c>
      <c r="AU200" s="7" t="s">
        <v>31</v>
      </c>
      <c r="AV200" s="4"/>
      <c r="AW200" s="4"/>
      <c r="AX200" s="4"/>
      <c r="BO200" t="s">
        <v>864</v>
      </c>
      <c r="BP200">
        <v>79.1631</v>
      </c>
      <c r="BV200" t="s">
        <v>864</v>
      </c>
      <c r="BW200">
        <v>99.856800000000007</v>
      </c>
      <c r="CC200" t="s">
        <v>262</v>
      </c>
      <c r="CD200">
        <v>201.95</v>
      </c>
      <c r="CJ200" s="5" t="s">
        <v>262</v>
      </c>
      <c r="CK200" s="5" t="s">
        <v>834</v>
      </c>
      <c r="FS200">
        <v>80</v>
      </c>
      <c r="FT200" t="s">
        <v>746</v>
      </c>
      <c r="FU200" t="s">
        <v>745</v>
      </c>
      <c r="FV200" t="s">
        <v>744</v>
      </c>
      <c r="GA200">
        <v>80</v>
      </c>
      <c r="GB200" t="s">
        <v>746</v>
      </c>
      <c r="GC200" t="s">
        <v>745</v>
      </c>
      <c r="GD200" t="s">
        <v>744</v>
      </c>
    </row>
    <row r="201" spans="1:186" x14ac:dyDescent="0.25">
      <c r="A201" s="16" t="s">
        <v>262</v>
      </c>
      <c r="B201" s="16" t="s">
        <v>712</v>
      </c>
      <c r="C201" s="15"/>
      <c r="D201" s="15"/>
      <c r="E201" s="15"/>
      <c r="F201" s="15"/>
      <c r="G201" s="15"/>
      <c r="I201" s="9">
        <v>150</v>
      </c>
      <c r="J201" s="9" t="s">
        <v>263</v>
      </c>
      <c r="K201" s="10">
        <v>10468873</v>
      </c>
      <c r="L201" s="10">
        <v>19746</v>
      </c>
      <c r="M201" s="10">
        <v>5589</v>
      </c>
      <c r="N201" s="10">
        <v>1145348</v>
      </c>
      <c r="O201" s="9" t="s">
        <v>379</v>
      </c>
      <c r="Q201" s="20" t="s">
        <v>745</v>
      </c>
      <c r="R201" s="20">
        <v>47.22</v>
      </c>
      <c r="S201" s="20"/>
      <c r="T201" s="20"/>
      <c r="U201" s="20"/>
      <c r="V201" s="20"/>
      <c r="W201" s="20"/>
      <c r="X201" s="20"/>
      <c r="Y201" s="20"/>
      <c r="Z201" s="18"/>
      <c r="AA201" s="18"/>
      <c r="AB201" s="18"/>
      <c r="AC201" s="18"/>
      <c r="AD201" s="18"/>
      <c r="AE201" s="18"/>
      <c r="AF201" s="18"/>
      <c r="AG201" s="18"/>
      <c r="AH201" s="18"/>
      <c r="AI201" s="18"/>
      <c r="AJ201" s="18"/>
      <c r="AK201" s="18"/>
      <c r="AL201" s="18"/>
      <c r="AM201" s="18"/>
      <c r="AN201" s="18"/>
      <c r="AT201" s="4" t="s">
        <v>372</v>
      </c>
      <c r="AU201" s="7"/>
      <c r="AV201" s="4"/>
      <c r="AW201" s="4"/>
      <c r="AX201" s="4"/>
      <c r="BP201" t="s">
        <v>372</v>
      </c>
      <c r="BW201" t="s">
        <v>372</v>
      </c>
      <c r="CD201" t="s">
        <v>372</v>
      </c>
      <c r="CK201" s="5" t="s">
        <v>372</v>
      </c>
      <c r="FS201" t="s">
        <v>370</v>
      </c>
      <c r="FT201">
        <v>2.59</v>
      </c>
      <c r="FU201">
        <v>72.81</v>
      </c>
      <c r="FV201">
        <v>24.61</v>
      </c>
      <c r="GA201" t="s">
        <v>370</v>
      </c>
      <c r="GB201">
        <v>2.59</v>
      </c>
      <c r="GC201">
        <v>72.81</v>
      </c>
      <c r="GD201">
        <v>24.61</v>
      </c>
    </row>
    <row r="202" spans="1:186" x14ac:dyDescent="0.25">
      <c r="A202" s="15"/>
      <c r="B202" s="16" t="s">
        <v>372</v>
      </c>
      <c r="C202" s="15"/>
      <c r="D202" s="15"/>
      <c r="E202" s="15"/>
      <c r="F202" s="15"/>
      <c r="G202" s="15"/>
      <c r="I202" s="9"/>
      <c r="J202" s="9" t="s">
        <v>262</v>
      </c>
      <c r="K202" s="10">
        <v>10447690</v>
      </c>
      <c r="L202" s="10">
        <v>10175</v>
      </c>
      <c r="M202" s="10">
        <v>5589</v>
      </c>
      <c r="N202" s="10">
        <v>586921</v>
      </c>
      <c r="O202" s="9" t="s">
        <v>380</v>
      </c>
      <c r="Q202" s="20"/>
      <c r="R202" s="20" t="s">
        <v>372</v>
      </c>
      <c r="S202" s="20"/>
      <c r="T202" s="20"/>
      <c r="U202" s="20"/>
      <c r="V202" s="20"/>
      <c r="W202" s="20"/>
      <c r="X202" s="20"/>
      <c r="Y202" s="20"/>
      <c r="Z202" s="18"/>
      <c r="AA202" s="18"/>
      <c r="AB202" s="18"/>
      <c r="AC202" s="18"/>
      <c r="AD202" s="18"/>
      <c r="AE202" s="18"/>
      <c r="AF202" s="18"/>
      <c r="AG202" s="18"/>
      <c r="AH202" s="18"/>
      <c r="AI202" s="18"/>
      <c r="AJ202" s="18"/>
      <c r="AK202" s="18"/>
      <c r="AL202" s="18"/>
      <c r="AM202" s="18"/>
      <c r="AN202" s="18"/>
      <c r="AS202" s="5" t="s">
        <v>427</v>
      </c>
      <c r="AT202" s="4">
        <v>0</v>
      </c>
      <c r="AU202" s="7"/>
      <c r="AV202" s="4"/>
      <c r="AW202" s="4"/>
      <c r="AX202" s="4"/>
      <c r="BO202" t="s">
        <v>6</v>
      </c>
      <c r="BP202">
        <v>131.22999999999999</v>
      </c>
      <c r="BQ202">
        <v>300</v>
      </c>
      <c r="BV202" t="s">
        <v>6</v>
      </c>
      <c r="BW202">
        <v>131.22999999999999</v>
      </c>
      <c r="BX202">
        <v>300</v>
      </c>
      <c r="CC202" t="s">
        <v>263</v>
      </c>
      <c r="CD202">
        <v>309.70299999999997</v>
      </c>
      <c r="CE202">
        <v>300</v>
      </c>
      <c r="CJ202" s="5" t="s">
        <v>263</v>
      </c>
      <c r="CK202" s="5" t="s">
        <v>835</v>
      </c>
      <c r="CL202" s="5" t="s">
        <v>37</v>
      </c>
      <c r="FS202" t="s">
        <v>371</v>
      </c>
      <c r="FT202" t="s">
        <v>372</v>
      </c>
      <c r="FU202" t="s">
        <v>372</v>
      </c>
      <c r="FV202" t="s">
        <v>372</v>
      </c>
      <c r="GA202" t="s">
        <v>371</v>
      </c>
      <c r="GB202" t="s">
        <v>372</v>
      </c>
      <c r="GC202" t="s">
        <v>372</v>
      </c>
      <c r="GD202" t="s">
        <v>372</v>
      </c>
    </row>
    <row r="203" spans="1:186" x14ac:dyDescent="0.25">
      <c r="A203" s="16" t="s">
        <v>263</v>
      </c>
      <c r="B203" s="16" t="s">
        <v>713</v>
      </c>
      <c r="C203" s="16" t="s">
        <v>37</v>
      </c>
      <c r="D203" s="15"/>
      <c r="E203" s="15"/>
      <c r="F203" s="15"/>
      <c r="G203" s="15"/>
      <c r="I203" s="9"/>
      <c r="J203" s="9"/>
      <c r="K203" s="9"/>
      <c r="L203" s="9"/>
      <c r="M203" s="9"/>
      <c r="N203" s="9"/>
      <c r="O203" s="9"/>
      <c r="Q203" s="20" t="s">
        <v>744</v>
      </c>
      <c r="R203" s="20">
        <v>14.16</v>
      </c>
      <c r="S203" s="20"/>
      <c r="T203" s="20"/>
      <c r="U203" s="20"/>
      <c r="V203" s="20"/>
      <c r="W203" s="20"/>
      <c r="X203" s="20"/>
      <c r="Y203" s="20"/>
      <c r="Z203" s="18"/>
      <c r="AA203" s="18"/>
      <c r="AB203" s="18"/>
      <c r="AC203" s="18"/>
      <c r="AD203" s="18"/>
      <c r="AE203" s="18"/>
      <c r="AF203" s="18"/>
      <c r="AG203" s="18"/>
      <c r="AH203" s="18"/>
      <c r="AI203" s="18"/>
      <c r="AJ203" s="18"/>
      <c r="AK203" s="18"/>
      <c r="AL203" s="18"/>
      <c r="AM203" s="18"/>
      <c r="AN203" s="18"/>
      <c r="AT203" s="4" t="s">
        <v>372</v>
      </c>
      <c r="AU203" s="7"/>
      <c r="AV203" s="4"/>
      <c r="AW203" s="4"/>
      <c r="AX203" s="4"/>
      <c r="BP203" t="s">
        <v>372</v>
      </c>
      <c r="BW203" t="s">
        <v>372</v>
      </c>
      <c r="CD203" t="s">
        <v>372</v>
      </c>
      <c r="CK203" s="5" t="s">
        <v>372</v>
      </c>
      <c r="FS203">
        <v>100</v>
      </c>
      <c r="FT203" t="s">
        <v>746</v>
      </c>
      <c r="FU203" t="s">
        <v>745</v>
      </c>
      <c r="FV203" t="s">
        <v>744</v>
      </c>
      <c r="GA203">
        <v>100</v>
      </c>
      <c r="GB203" t="s">
        <v>746</v>
      </c>
      <c r="GC203" t="s">
        <v>745</v>
      </c>
      <c r="GD203" t="s">
        <v>744</v>
      </c>
    </row>
    <row r="204" spans="1:186" x14ac:dyDescent="0.25">
      <c r="A204" s="15"/>
      <c r="B204" s="16" t="s">
        <v>372</v>
      </c>
      <c r="C204" s="15"/>
      <c r="D204" s="15"/>
      <c r="E204" s="15"/>
      <c r="F204" s="15"/>
      <c r="G204" s="15"/>
      <c r="I204" s="9"/>
      <c r="J204" s="9"/>
      <c r="K204" s="9"/>
      <c r="L204" s="9"/>
      <c r="M204" s="9"/>
      <c r="N204" s="9"/>
      <c r="O204" s="9"/>
      <c r="Q204" s="20"/>
      <c r="R204" s="20" t="s">
        <v>372</v>
      </c>
      <c r="S204" s="20"/>
      <c r="T204" s="20"/>
      <c r="U204" s="20"/>
      <c r="V204" s="20"/>
      <c r="W204" s="20"/>
      <c r="X204" s="20"/>
      <c r="Y204" s="20"/>
      <c r="Z204" s="18"/>
      <c r="AA204" s="18"/>
      <c r="AB204" s="18"/>
      <c r="AC204" s="18"/>
      <c r="AD204" s="18"/>
      <c r="AE204" s="18"/>
      <c r="AF204" s="18"/>
      <c r="AG204" s="18"/>
      <c r="AH204" s="18"/>
      <c r="AI204" s="18"/>
      <c r="AJ204" s="18"/>
      <c r="AK204" s="18"/>
      <c r="AL204" s="18"/>
      <c r="AM204" s="18"/>
      <c r="AN204" s="18"/>
      <c r="AS204" s="5" t="s">
        <v>429</v>
      </c>
      <c r="AT204" s="4">
        <v>3.49</v>
      </c>
      <c r="AU204" s="7"/>
      <c r="AV204" s="4"/>
      <c r="AW204" s="4"/>
      <c r="AX204" s="4"/>
      <c r="BO204" t="s">
        <v>864</v>
      </c>
      <c r="BP204">
        <v>95.252499999999998</v>
      </c>
      <c r="BV204" t="s">
        <v>864</v>
      </c>
      <c r="BW204">
        <v>120.152</v>
      </c>
      <c r="CC204" t="s">
        <v>262</v>
      </c>
      <c r="CD204">
        <v>158.577</v>
      </c>
      <c r="CJ204" s="5" t="s">
        <v>262</v>
      </c>
      <c r="CK204" s="5" t="s">
        <v>836</v>
      </c>
      <c r="FS204" t="s">
        <v>370</v>
      </c>
      <c r="FT204">
        <v>0.96</v>
      </c>
      <c r="FU204">
        <v>73.650000000000006</v>
      </c>
      <c r="FV204">
        <v>25.39</v>
      </c>
      <c r="GA204" t="s">
        <v>370</v>
      </c>
      <c r="GB204">
        <v>0.96</v>
      </c>
      <c r="GC204">
        <v>73.650000000000006</v>
      </c>
      <c r="GD204">
        <v>25.39</v>
      </c>
    </row>
    <row r="205" spans="1:186" x14ac:dyDescent="0.25">
      <c r="A205" s="16" t="s">
        <v>262</v>
      </c>
      <c r="B205" s="16" t="s">
        <v>714</v>
      </c>
      <c r="C205" s="15"/>
      <c r="D205" s="15"/>
      <c r="E205" s="15"/>
      <c r="F205" s="15"/>
      <c r="G205" s="15"/>
      <c r="I205" s="9" t="s">
        <v>369</v>
      </c>
      <c r="J205" s="9"/>
      <c r="K205" s="9"/>
      <c r="L205" s="9"/>
      <c r="M205" s="9"/>
      <c r="N205" s="9"/>
      <c r="O205" s="9"/>
      <c r="Q205" s="20" t="s">
        <v>746</v>
      </c>
      <c r="R205" s="20">
        <v>38.090000000000003</v>
      </c>
      <c r="S205" s="19">
        <v>450</v>
      </c>
      <c r="T205" s="20"/>
      <c r="U205" s="20"/>
      <c r="V205" s="20"/>
      <c r="W205" s="20"/>
      <c r="X205" s="20"/>
      <c r="Y205" s="20"/>
      <c r="Z205" s="18"/>
      <c r="AA205" s="18"/>
      <c r="AB205" s="18"/>
      <c r="AC205" s="18"/>
      <c r="AD205" s="18"/>
      <c r="AE205" s="18"/>
      <c r="AF205" s="18"/>
      <c r="AG205" s="18"/>
      <c r="AH205" s="18"/>
      <c r="AI205" s="18"/>
      <c r="AJ205" s="18"/>
      <c r="AK205" s="18"/>
      <c r="AL205" s="18"/>
      <c r="AM205" s="18"/>
      <c r="AN205" s="18"/>
      <c r="AT205" s="4" t="s">
        <v>372</v>
      </c>
      <c r="AU205" s="7"/>
      <c r="AV205" s="4"/>
      <c r="AW205" s="4"/>
      <c r="AX205" s="4"/>
      <c r="BP205" t="s">
        <v>372</v>
      </c>
      <c r="BW205" t="s">
        <v>372</v>
      </c>
      <c r="CD205" t="s">
        <v>372</v>
      </c>
      <c r="CK205" s="5" t="s">
        <v>372</v>
      </c>
      <c r="FS205" t="s">
        <v>371</v>
      </c>
      <c r="FT205" t="s">
        <v>372</v>
      </c>
      <c r="FU205" t="s">
        <v>372</v>
      </c>
      <c r="FV205" t="s">
        <v>372</v>
      </c>
      <c r="GA205" t="s">
        <v>371</v>
      </c>
      <c r="GB205" t="s">
        <v>372</v>
      </c>
      <c r="GC205" t="s">
        <v>372</v>
      </c>
      <c r="GD205" t="s">
        <v>372</v>
      </c>
    </row>
    <row r="206" spans="1:186" x14ac:dyDescent="0.25">
      <c r="A206" s="15"/>
      <c r="B206" s="16" t="s">
        <v>372</v>
      </c>
      <c r="C206" s="15"/>
      <c r="D206" s="15"/>
      <c r="E206" s="15"/>
      <c r="F206" s="15"/>
      <c r="G206" s="15"/>
      <c r="I206" s="9" t="s">
        <v>361</v>
      </c>
      <c r="J206" s="9" t="s">
        <v>370</v>
      </c>
      <c r="K206" s="9" t="s">
        <v>360</v>
      </c>
      <c r="L206" s="9"/>
      <c r="M206" s="9"/>
      <c r="N206" s="9"/>
      <c r="O206" s="9"/>
      <c r="Q206" s="20"/>
      <c r="R206" s="20" t="s">
        <v>372</v>
      </c>
      <c r="S206" s="20"/>
      <c r="T206" s="20"/>
      <c r="U206" s="20"/>
      <c r="V206" s="20"/>
      <c r="W206" s="20"/>
      <c r="X206" s="20"/>
      <c r="Y206" s="20"/>
      <c r="Z206" s="18"/>
      <c r="AA206" s="18"/>
      <c r="AB206" s="18"/>
      <c r="AC206" s="18"/>
      <c r="AD206" s="18"/>
      <c r="AE206" s="18"/>
      <c r="AF206" s="18"/>
      <c r="AG206" s="18"/>
      <c r="AH206" s="18"/>
      <c r="AI206" s="18"/>
      <c r="AJ206" s="18"/>
      <c r="AK206" s="18"/>
      <c r="AL206" s="18"/>
      <c r="AM206" s="18"/>
      <c r="AN206" s="18"/>
      <c r="AS206" s="5" t="s">
        <v>443</v>
      </c>
      <c r="AT206" s="4">
        <v>4.1500000000000004</v>
      </c>
      <c r="AU206" s="7"/>
      <c r="AV206" s="4"/>
      <c r="AW206" s="4"/>
      <c r="AX206" s="4"/>
      <c r="BO206" t="s">
        <v>6</v>
      </c>
      <c r="BP206">
        <v>180.93100000000001</v>
      </c>
      <c r="BQ206">
        <v>330</v>
      </c>
      <c r="BV206" t="s">
        <v>6</v>
      </c>
      <c r="BW206">
        <v>180.93100000000001</v>
      </c>
      <c r="BX206">
        <v>330</v>
      </c>
      <c r="CC206" t="s">
        <v>263</v>
      </c>
      <c r="CD206">
        <v>290.40899999999999</v>
      </c>
      <c r="CE206">
        <v>330</v>
      </c>
      <c r="CJ206" s="5" t="s">
        <v>263</v>
      </c>
      <c r="CK206" s="5" t="s">
        <v>837</v>
      </c>
      <c r="CL206" s="5" t="s">
        <v>39</v>
      </c>
      <c r="FS206">
        <v>120</v>
      </c>
      <c r="FT206" t="s">
        <v>746</v>
      </c>
      <c r="FU206" t="s">
        <v>745</v>
      </c>
      <c r="FV206" t="s">
        <v>744</v>
      </c>
      <c r="GA206">
        <v>120</v>
      </c>
      <c r="GB206" t="s">
        <v>746</v>
      </c>
      <c r="GC206" t="s">
        <v>745</v>
      </c>
      <c r="GD206" t="s">
        <v>744</v>
      </c>
    </row>
    <row r="207" spans="1:186" x14ac:dyDescent="0.25">
      <c r="A207" s="16" t="s">
        <v>263</v>
      </c>
      <c r="B207" s="16" t="s">
        <v>715</v>
      </c>
      <c r="C207" s="16" t="s">
        <v>39</v>
      </c>
      <c r="D207" s="15"/>
      <c r="E207" s="15"/>
      <c r="F207" s="15"/>
      <c r="G207" s="15"/>
      <c r="I207" s="9"/>
      <c r="J207" s="9" t="s">
        <v>371</v>
      </c>
      <c r="K207" s="9"/>
      <c r="L207" s="9"/>
      <c r="M207" s="9"/>
      <c r="N207" s="9"/>
      <c r="O207" s="9"/>
      <c r="Q207" s="20" t="s">
        <v>745</v>
      </c>
      <c r="R207" s="20">
        <v>45.01</v>
      </c>
      <c r="S207" s="20"/>
      <c r="T207" s="20"/>
      <c r="U207" s="20"/>
      <c r="V207" s="20"/>
      <c r="W207" s="20"/>
      <c r="X207" s="20"/>
      <c r="Y207" s="20"/>
      <c r="Z207" s="18"/>
      <c r="AA207" s="18"/>
      <c r="AB207" s="18"/>
      <c r="AC207" s="18"/>
      <c r="AD207" s="18"/>
      <c r="AE207" s="18"/>
      <c r="AF207" s="18"/>
      <c r="AG207" s="18"/>
      <c r="AH207" s="18"/>
      <c r="AI207" s="18"/>
      <c r="AJ207" s="18"/>
      <c r="AK207" s="18"/>
      <c r="AL207" s="18"/>
      <c r="AM207" s="18"/>
      <c r="AN207" s="18"/>
      <c r="AT207" s="4" t="s">
        <v>372</v>
      </c>
      <c r="AU207" s="7"/>
      <c r="AV207" s="4"/>
      <c r="AW207" s="4"/>
      <c r="AX207" s="4"/>
      <c r="BP207" t="s">
        <v>372</v>
      </c>
      <c r="BW207" t="s">
        <v>372</v>
      </c>
      <c r="CD207" t="s">
        <v>372</v>
      </c>
      <c r="CK207" s="5" t="s">
        <v>372</v>
      </c>
      <c r="FS207" t="s">
        <v>370</v>
      </c>
      <c r="FT207">
        <v>0</v>
      </c>
      <c r="FU207">
        <v>73.680000000000007</v>
      </c>
      <c r="FV207">
        <v>26.32</v>
      </c>
      <c r="GA207" t="s">
        <v>370</v>
      </c>
      <c r="GB207">
        <v>0</v>
      </c>
      <c r="GC207">
        <v>73.680000000000007</v>
      </c>
      <c r="GD207">
        <v>26.32</v>
      </c>
    </row>
    <row r="208" spans="1:186" x14ac:dyDescent="0.25">
      <c r="A208" s="15"/>
      <c r="B208" s="16" t="s">
        <v>372</v>
      </c>
      <c r="C208" s="15"/>
      <c r="D208" s="15"/>
      <c r="E208" s="15"/>
      <c r="F208" s="15"/>
      <c r="G208" s="15"/>
      <c r="I208" s="9" t="s">
        <v>263</v>
      </c>
      <c r="J208" s="9" t="s">
        <v>379</v>
      </c>
      <c r="K208" s="9">
        <v>150</v>
      </c>
      <c r="L208" s="9"/>
      <c r="M208" s="9"/>
      <c r="N208" s="9"/>
      <c r="O208" s="9"/>
      <c r="Q208" s="20"/>
      <c r="R208" s="20" t="s">
        <v>372</v>
      </c>
      <c r="S208" s="20"/>
      <c r="T208" s="20"/>
      <c r="U208" s="20"/>
      <c r="V208" s="20"/>
      <c r="W208" s="20"/>
      <c r="X208" s="20"/>
      <c r="Y208" s="20"/>
      <c r="Z208" s="18"/>
      <c r="AA208" s="18"/>
      <c r="AB208" s="18"/>
      <c r="AC208" s="18"/>
      <c r="AD208" s="18"/>
      <c r="AE208" s="18"/>
      <c r="AF208" s="18"/>
      <c r="AG208" s="18"/>
      <c r="AH208" s="18"/>
      <c r="AI208" s="18"/>
      <c r="AJ208" s="18"/>
      <c r="AK208" s="18"/>
      <c r="AL208" s="18"/>
      <c r="AM208" s="18"/>
      <c r="AN208" s="18"/>
      <c r="AS208" s="5" t="s">
        <v>448</v>
      </c>
      <c r="AT208" s="4">
        <v>74.86</v>
      </c>
      <c r="AU208" s="7"/>
      <c r="AV208" s="4"/>
      <c r="AW208" s="4"/>
      <c r="AX208" s="4"/>
      <c r="BO208" t="s">
        <v>864</v>
      </c>
      <c r="BP208">
        <v>50.2864</v>
      </c>
      <c r="BV208" t="s">
        <v>864</v>
      </c>
      <c r="BW208">
        <v>63.431600000000003</v>
      </c>
      <c r="CC208" t="s">
        <v>262</v>
      </c>
      <c r="CD208">
        <v>213.66300000000001</v>
      </c>
      <c r="CJ208" s="5" t="s">
        <v>262</v>
      </c>
      <c r="CK208" s="5" t="s">
        <v>838</v>
      </c>
      <c r="FS208" t="s">
        <v>371</v>
      </c>
      <c r="FT208" t="s">
        <v>372</v>
      </c>
      <c r="FU208" t="s">
        <v>372</v>
      </c>
      <c r="FV208" t="s">
        <v>372</v>
      </c>
      <c r="GA208" t="s">
        <v>371</v>
      </c>
      <c r="GB208" t="s">
        <v>372</v>
      </c>
      <c r="GC208" t="s">
        <v>372</v>
      </c>
      <c r="GD208" t="s">
        <v>372</v>
      </c>
    </row>
    <row r="209" spans="1:186" x14ac:dyDescent="0.25">
      <c r="A209" s="16" t="s">
        <v>262</v>
      </c>
      <c r="B209" s="16" t="s">
        <v>716</v>
      </c>
      <c r="C209" s="15"/>
      <c r="D209" s="15"/>
      <c r="E209" s="15"/>
      <c r="F209" s="15"/>
      <c r="G209" s="15"/>
      <c r="I209" s="9"/>
      <c r="J209" s="9" t="s">
        <v>372</v>
      </c>
      <c r="K209" s="9"/>
      <c r="L209" s="9"/>
      <c r="M209" s="9"/>
      <c r="N209" s="9"/>
      <c r="O209" s="9"/>
      <c r="Q209" s="20" t="s">
        <v>744</v>
      </c>
      <c r="R209" s="20">
        <v>16.89</v>
      </c>
      <c r="S209" s="20"/>
      <c r="T209" s="20"/>
      <c r="U209" s="20"/>
      <c r="V209" s="20"/>
      <c r="W209" s="20"/>
      <c r="X209" s="20"/>
      <c r="Y209" s="20"/>
      <c r="Z209" s="18"/>
      <c r="AA209" s="18"/>
      <c r="AB209" s="18"/>
      <c r="AC209" s="18"/>
      <c r="AD209" s="18"/>
      <c r="AE209" s="18"/>
      <c r="AF209" s="18"/>
      <c r="AG209" s="18"/>
      <c r="AH209" s="18"/>
      <c r="AI209" s="18"/>
      <c r="AJ209" s="18"/>
      <c r="AK209" s="18"/>
      <c r="AL209" s="18"/>
      <c r="AM209" s="18"/>
      <c r="AN209" s="18"/>
      <c r="AT209" s="4" t="s">
        <v>372</v>
      </c>
      <c r="AU209" s="7"/>
      <c r="AV209" s="4"/>
      <c r="AW209" s="4"/>
      <c r="AX209" s="4"/>
      <c r="BP209" t="s">
        <v>372</v>
      </c>
      <c r="BW209" t="s">
        <v>372</v>
      </c>
      <c r="CD209" t="s">
        <v>372</v>
      </c>
      <c r="CK209" s="5" t="s">
        <v>372</v>
      </c>
      <c r="FS209">
        <v>140</v>
      </c>
      <c r="FT209" t="s">
        <v>746</v>
      </c>
      <c r="FU209" t="s">
        <v>745</v>
      </c>
      <c r="FV209" t="s">
        <v>744</v>
      </c>
      <c r="GA209">
        <v>140</v>
      </c>
      <c r="GB209" t="s">
        <v>746</v>
      </c>
      <c r="GC209" t="s">
        <v>745</v>
      </c>
      <c r="GD209" t="s">
        <v>744</v>
      </c>
    </row>
    <row r="210" spans="1:186" x14ac:dyDescent="0.25">
      <c r="A210" s="15"/>
      <c r="B210" s="16" t="s">
        <v>372</v>
      </c>
      <c r="C210" s="15"/>
      <c r="D210" s="15"/>
      <c r="E210" s="15"/>
      <c r="F210" s="15"/>
      <c r="G210" s="15"/>
      <c r="I210" s="9" t="s">
        <v>262</v>
      </c>
      <c r="J210" s="9" t="s">
        <v>380</v>
      </c>
      <c r="K210" s="9"/>
      <c r="L210" s="9"/>
      <c r="M210" s="9"/>
      <c r="N210" s="9"/>
      <c r="O210" s="9"/>
      <c r="Q210" s="20"/>
      <c r="R210" s="20" t="s">
        <v>372</v>
      </c>
      <c r="S210" s="20"/>
      <c r="T210" s="20"/>
      <c r="U210" s="20"/>
      <c r="V210" s="20"/>
      <c r="W210" s="20"/>
      <c r="X210" s="20"/>
      <c r="Y210" s="20"/>
      <c r="Z210" s="18"/>
      <c r="AA210" s="18"/>
      <c r="AB210" s="18"/>
      <c r="AC210" s="18"/>
      <c r="AD210" s="18"/>
      <c r="AE210" s="18"/>
      <c r="AF210" s="18"/>
      <c r="AG210" s="18"/>
      <c r="AH210" s="18"/>
      <c r="AI210" s="18"/>
      <c r="AJ210" s="18"/>
      <c r="AK210" s="18"/>
      <c r="AL210" s="18"/>
      <c r="AM210" s="18"/>
      <c r="AN210" s="18"/>
      <c r="AS210" s="5" t="s">
        <v>442</v>
      </c>
      <c r="AT210" s="4">
        <v>13.44</v>
      </c>
      <c r="AU210" s="7" t="s">
        <v>33</v>
      </c>
      <c r="AV210" s="4"/>
      <c r="AW210" s="4"/>
      <c r="AX210" s="4"/>
      <c r="BO210" t="s">
        <v>6</v>
      </c>
      <c r="BP210">
        <v>148.21199999999999</v>
      </c>
      <c r="BQ210">
        <v>360</v>
      </c>
      <c r="BV210" t="s">
        <v>6</v>
      </c>
      <c r="BW210">
        <v>148.21199999999999</v>
      </c>
      <c r="BX210">
        <v>360</v>
      </c>
      <c r="CC210" t="s">
        <v>263</v>
      </c>
      <c r="CD210">
        <v>272.34500000000003</v>
      </c>
      <c r="CE210">
        <v>360</v>
      </c>
      <c r="CJ210" s="5" t="s">
        <v>263</v>
      </c>
      <c r="CK210" s="5" t="s">
        <v>717</v>
      </c>
      <c r="CL210" s="5" t="s">
        <v>41</v>
      </c>
      <c r="FS210" t="s">
        <v>370</v>
      </c>
      <c r="FT210">
        <v>0</v>
      </c>
      <c r="FU210">
        <v>74.87</v>
      </c>
      <c r="FV210">
        <v>25.13</v>
      </c>
      <c r="GA210" t="s">
        <v>370</v>
      </c>
      <c r="GB210">
        <v>0</v>
      </c>
      <c r="GC210">
        <v>74.87</v>
      </c>
      <c r="GD210">
        <v>25.13</v>
      </c>
    </row>
    <row r="211" spans="1:186" x14ac:dyDescent="0.25">
      <c r="A211" s="16" t="s">
        <v>263</v>
      </c>
      <c r="B211" s="16" t="s">
        <v>717</v>
      </c>
      <c r="C211" s="16" t="s">
        <v>41</v>
      </c>
      <c r="D211" s="15"/>
      <c r="E211" s="15"/>
      <c r="F211" s="15"/>
      <c r="G211" s="15"/>
      <c r="I211" s="9"/>
      <c r="J211" s="9" t="s">
        <v>372</v>
      </c>
      <c r="K211" s="9"/>
      <c r="L211" s="9"/>
      <c r="M211" s="9"/>
      <c r="N211" s="9"/>
      <c r="O211" s="9"/>
      <c r="Q211" s="20" t="s">
        <v>746</v>
      </c>
      <c r="R211" s="20">
        <v>37.69</v>
      </c>
      <c r="S211" s="19">
        <v>480</v>
      </c>
      <c r="T211" s="20"/>
      <c r="U211" s="20"/>
      <c r="V211" s="20"/>
      <c r="W211" s="20"/>
      <c r="X211" s="20"/>
      <c r="Y211" s="20"/>
      <c r="Z211" s="18"/>
      <c r="AA211" s="18"/>
      <c r="AB211" s="18"/>
      <c r="AC211" s="18"/>
      <c r="AD211" s="18"/>
      <c r="AE211" s="18"/>
      <c r="AF211" s="18"/>
      <c r="AG211" s="18"/>
      <c r="AH211" s="18"/>
      <c r="AI211" s="18"/>
      <c r="AJ211" s="18"/>
      <c r="AK211" s="18"/>
      <c r="AL211" s="18"/>
      <c r="AM211" s="18"/>
      <c r="AN211" s="18"/>
      <c r="AT211" s="4" t="s">
        <v>372</v>
      </c>
      <c r="AU211" s="7"/>
      <c r="AV211" s="4"/>
      <c r="AW211" s="4"/>
      <c r="AX211" s="4"/>
      <c r="BP211" t="s">
        <v>372</v>
      </c>
      <c r="BW211" t="s">
        <v>372</v>
      </c>
      <c r="CD211" t="s">
        <v>372</v>
      </c>
      <c r="CK211" s="5" t="s">
        <v>372</v>
      </c>
      <c r="FS211" t="s">
        <v>371</v>
      </c>
      <c r="FT211" t="s">
        <v>372</v>
      </c>
      <c r="FU211" t="s">
        <v>372</v>
      </c>
      <c r="FV211" t="s">
        <v>372</v>
      </c>
      <c r="GA211" t="s">
        <v>371</v>
      </c>
      <c r="GB211" t="s">
        <v>372</v>
      </c>
      <c r="GC211" t="s">
        <v>372</v>
      </c>
      <c r="GD211" t="s">
        <v>372</v>
      </c>
    </row>
    <row r="212" spans="1:186" x14ac:dyDescent="0.25">
      <c r="A212" s="15"/>
      <c r="B212" s="16" t="s">
        <v>372</v>
      </c>
      <c r="C212" s="15"/>
      <c r="D212" s="15"/>
      <c r="E212" s="15"/>
      <c r="F212" s="15"/>
      <c r="G212" s="15"/>
      <c r="I212" s="9"/>
      <c r="J212" s="9"/>
      <c r="K212" s="9"/>
      <c r="L212" s="9"/>
      <c r="M212" s="9"/>
      <c r="N212" s="9"/>
      <c r="O212" s="9"/>
      <c r="Q212" s="20"/>
      <c r="R212" s="20" t="s">
        <v>372</v>
      </c>
      <c r="S212" s="20"/>
      <c r="T212" s="20"/>
      <c r="U212" s="20"/>
      <c r="V212" s="20"/>
      <c r="W212" s="20"/>
      <c r="X212" s="20"/>
      <c r="Y212" s="20"/>
      <c r="Z212" s="18"/>
      <c r="AA212" s="18"/>
      <c r="AB212" s="18"/>
      <c r="AC212" s="18"/>
      <c r="AD212" s="18"/>
      <c r="AE212" s="18"/>
      <c r="AF212" s="18"/>
      <c r="AG212" s="18"/>
      <c r="AH212" s="18"/>
      <c r="AI212" s="18"/>
      <c r="AJ212" s="18"/>
      <c r="AK212" s="18"/>
      <c r="AL212" s="18"/>
      <c r="AM212" s="18"/>
      <c r="AN212" s="18"/>
      <c r="AS212" s="5" t="s">
        <v>427</v>
      </c>
      <c r="AT212" s="4">
        <v>4.2699999999999996</v>
      </c>
      <c r="AU212" s="7"/>
      <c r="AV212" s="4"/>
      <c r="AW212" s="4"/>
      <c r="AX212" s="4"/>
      <c r="BO212" t="s">
        <v>864</v>
      </c>
      <c r="BP212">
        <v>52.241700000000002</v>
      </c>
      <c r="BV212" t="s">
        <v>864</v>
      </c>
      <c r="BW212">
        <v>65.898099999999999</v>
      </c>
      <c r="CC212" t="s">
        <v>262</v>
      </c>
      <c r="CD212">
        <v>175.83699999999999</v>
      </c>
      <c r="CJ212" s="5" t="s">
        <v>262</v>
      </c>
      <c r="CK212" s="5" t="s">
        <v>839</v>
      </c>
      <c r="FS212">
        <v>160</v>
      </c>
      <c r="FT212" t="s">
        <v>746</v>
      </c>
      <c r="FU212" t="s">
        <v>745</v>
      </c>
      <c r="FV212" t="s">
        <v>744</v>
      </c>
      <c r="GA212">
        <v>160</v>
      </c>
      <c r="GB212" t="s">
        <v>746</v>
      </c>
      <c r="GC212" t="s">
        <v>745</v>
      </c>
      <c r="GD212" t="s">
        <v>744</v>
      </c>
    </row>
    <row r="213" spans="1:186" x14ac:dyDescent="0.25">
      <c r="A213" s="16" t="s">
        <v>262</v>
      </c>
      <c r="B213" s="16" t="s">
        <v>718</v>
      </c>
      <c r="C213" s="15"/>
      <c r="D213" s="15"/>
      <c r="E213" s="15"/>
      <c r="F213" s="15"/>
      <c r="G213" s="15"/>
      <c r="I213" s="9"/>
      <c r="J213" s="9"/>
      <c r="K213" s="9"/>
      <c r="L213" s="9"/>
      <c r="M213" s="9"/>
      <c r="N213" s="9"/>
      <c r="O213" s="9"/>
      <c r="Q213" s="20" t="s">
        <v>745</v>
      </c>
      <c r="R213" s="20">
        <v>44.69</v>
      </c>
      <c r="S213" s="20"/>
      <c r="T213" s="20"/>
      <c r="U213" s="20"/>
      <c r="V213" s="20"/>
      <c r="W213" s="20"/>
      <c r="X213" s="20"/>
      <c r="Y213" s="20"/>
      <c r="Z213" s="18"/>
      <c r="AA213" s="18"/>
      <c r="AB213" s="18"/>
      <c r="AC213" s="18"/>
      <c r="AD213" s="18"/>
      <c r="AE213" s="18"/>
      <c r="AF213" s="18"/>
      <c r="AG213" s="18"/>
      <c r="AH213" s="18"/>
      <c r="AI213" s="18"/>
      <c r="AJ213" s="18"/>
      <c r="AK213" s="18"/>
      <c r="AL213" s="18"/>
      <c r="AM213" s="18"/>
      <c r="AN213" s="18"/>
      <c r="AT213" s="4" t="s">
        <v>372</v>
      </c>
      <c r="AU213" s="7"/>
      <c r="AV213" s="4"/>
      <c r="AW213" s="4"/>
      <c r="AX213" s="4"/>
      <c r="BP213" t="s">
        <v>372</v>
      </c>
      <c r="BW213" t="s">
        <v>372</v>
      </c>
      <c r="CD213" t="s">
        <v>372</v>
      </c>
      <c r="CK213" s="5" t="s">
        <v>372</v>
      </c>
      <c r="FS213" t="s">
        <v>370</v>
      </c>
      <c r="FT213">
        <v>0</v>
      </c>
      <c r="FU213">
        <v>74.25</v>
      </c>
      <c r="FV213">
        <v>25.75</v>
      </c>
      <c r="GA213" t="s">
        <v>370</v>
      </c>
      <c r="GB213">
        <v>0</v>
      </c>
      <c r="GC213">
        <v>74.25</v>
      </c>
      <c r="GD213">
        <v>25.75</v>
      </c>
    </row>
    <row r="214" spans="1:186" x14ac:dyDescent="0.25">
      <c r="A214" s="15"/>
      <c r="B214" s="16" t="s">
        <v>372</v>
      </c>
      <c r="C214" s="15"/>
      <c r="D214" s="15"/>
      <c r="E214" s="15"/>
      <c r="F214" s="15"/>
      <c r="G214" s="15"/>
      <c r="I214" s="9" t="s">
        <v>373</v>
      </c>
      <c r="J214" s="9"/>
      <c r="K214" s="9"/>
      <c r="L214" s="9"/>
      <c r="M214" s="9"/>
      <c r="N214" s="9"/>
      <c r="O214" s="9"/>
      <c r="Q214" s="20"/>
      <c r="R214" s="20" t="s">
        <v>372</v>
      </c>
      <c r="S214" s="20"/>
      <c r="T214" s="20"/>
      <c r="U214" s="20"/>
      <c r="V214" s="20"/>
      <c r="W214" s="20"/>
      <c r="X214" s="20"/>
      <c r="Y214" s="20"/>
      <c r="Z214" s="18"/>
      <c r="AA214" s="18"/>
      <c r="AB214" s="18"/>
      <c r="AC214" s="18"/>
      <c r="AD214" s="18"/>
      <c r="AE214" s="18"/>
      <c r="AF214" s="18"/>
      <c r="AG214" s="18"/>
      <c r="AH214" s="18"/>
      <c r="AI214" s="18"/>
      <c r="AJ214" s="18"/>
      <c r="AK214" s="18"/>
      <c r="AL214" s="18"/>
      <c r="AM214" s="18"/>
      <c r="AN214" s="18"/>
      <c r="AS214" s="5" t="s">
        <v>429</v>
      </c>
      <c r="AT214" s="4">
        <v>0.73</v>
      </c>
      <c r="AU214" s="7"/>
      <c r="AV214" s="4"/>
      <c r="AW214" s="4"/>
      <c r="AX214" s="4"/>
      <c r="BO214" t="s">
        <v>6</v>
      </c>
      <c r="BP214">
        <v>158.42599999999999</v>
      </c>
      <c r="BQ214">
        <v>390</v>
      </c>
      <c r="BV214" t="s">
        <v>6</v>
      </c>
      <c r="BW214">
        <v>158.42599999999999</v>
      </c>
      <c r="BX214">
        <v>390</v>
      </c>
      <c r="CC214" t="s">
        <v>263</v>
      </c>
      <c r="CD214">
        <v>296.44099999999997</v>
      </c>
      <c r="CE214">
        <v>390</v>
      </c>
      <c r="CJ214" s="5" t="s">
        <v>263</v>
      </c>
      <c r="CK214" s="5" t="s">
        <v>840</v>
      </c>
      <c r="CL214" s="5" t="s">
        <v>43</v>
      </c>
      <c r="FS214" t="s">
        <v>371</v>
      </c>
      <c r="FT214" t="s">
        <v>372</v>
      </c>
      <c r="FU214" t="s">
        <v>372</v>
      </c>
      <c r="FV214" t="s">
        <v>372</v>
      </c>
      <c r="GA214" t="s">
        <v>371</v>
      </c>
      <c r="GB214" t="s">
        <v>372</v>
      </c>
      <c r="GC214" t="s">
        <v>372</v>
      </c>
      <c r="GD214" t="s">
        <v>372</v>
      </c>
    </row>
    <row r="215" spans="1:186" x14ac:dyDescent="0.25">
      <c r="A215" s="16" t="s">
        <v>263</v>
      </c>
      <c r="B215" s="16" t="s">
        <v>719</v>
      </c>
      <c r="C215" s="16" t="s">
        <v>43</v>
      </c>
      <c r="D215" s="15"/>
      <c r="E215" s="15"/>
      <c r="F215" s="15"/>
      <c r="G215" s="15"/>
      <c r="I215" s="9" t="s">
        <v>361</v>
      </c>
      <c r="J215" s="9" t="s">
        <v>365</v>
      </c>
      <c r="K215" s="9" t="s">
        <v>360</v>
      </c>
      <c r="L215" s="9"/>
      <c r="M215" s="9"/>
      <c r="N215" s="9"/>
      <c r="O215" s="9"/>
      <c r="Q215" s="20" t="s">
        <v>744</v>
      </c>
      <c r="R215" s="20">
        <v>17.62</v>
      </c>
      <c r="S215" s="20"/>
      <c r="T215" s="20"/>
      <c r="U215" s="20"/>
      <c r="V215" s="20"/>
      <c r="W215" s="20"/>
      <c r="X215" s="20"/>
      <c r="Y215" s="20"/>
      <c r="Z215" s="18"/>
      <c r="AA215" s="18"/>
      <c r="AB215" s="18"/>
      <c r="AC215" s="18"/>
      <c r="AD215" s="18"/>
      <c r="AE215" s="18"/>
      <c r="AF215" s="18"/>
      <c r="AG215" s="18"/>
      <c r="AH215" s="18"/>
      <c r="AI215" s="18"/>
      <c r="AJ215" s="18"/>
      <c r="AK215" s="18"/>
      <c r="AL215" s="18"/>
      <c r="AM215" s="18"/>
      <c r="AN215" s="18"/>
      <c r="AT215" s="4" t="s">
        <v>372</v>
      </c>
      <c r="AU215" s="7"/>
      <c r="AV215" s="4"/>
      <c r="AW215" s="4"/>
      <c r="AX215" s="4"/>
      <c r="BP215" t="s">
        <v>372</v>
      </c>
      <c r="BW215" t="s">
        <v>372</v>
      </c>
      <c r="CD215" t="s">
        <v>372</v>
      </c>
      <c r="CK215" s="5" t="s">
        <v>372</v>
      </c>
      <c r="FS215">
        <v>180</v>
      </c>
      <c r="FT215" t="s">
        <v>746</v>
      </c>
      <c r="FU215" t="s">
        <v>745</v>
      </c>
      <c r="FV215" t="s">
        <v>744</v>
      </c>
      <c r="GA215">
        <v>180</v>
      </c>
      <c r="GB215" t="s">
        <v>746</v>
      </c>
      <c r="GC215" t="s">
        <v>745</v>
      </c>
      <c r="GD215" t="s">
        <v>744</v>
      </c>
    </row>
    <row r="216" spans="1:186" x14ac:dyDescent="0.25">
      <c r="A216" s="15"/>
      <c r="B216" s="16" t="s">
        <v>372</v>
      </c>
      <c r="C216" s="15"/>
      <c r="D216" s="15"/>
      <c r="E216" s="15"/>
      <c r="F216" s="15"/>
      <c r="G216" s="15"/>
      <c r="I216" s="9"/>
      <c r="J216" s="9" t="s">
        <v>371</v>
      </c>
      <c r="K216" s="9"/>
      <c r="L216" s="9"/>
      <c r="M216" s="9"/>
      <c r="N216" s="9"/>
      <c r="O216" s="9"/>
      <c r="Q216" s="20"/>
      <c r="R216" s="20" t="s">
        <v>372</v>
      </c>
      <c r="S216" s="20"/>
      <c r="T216" s="20"/>
      <c r="U216" s="20"/>
      <c r="V216" s="20"/>
      <c r="W216" s="20"/>
      <c r="X216" s="20"/>
      <c r="Y216" s="20"/>
      <c r="Z216" s="18"/>
      <c r="AA216" s="18"/>
      <c r="AB216" s="18"/>
      <c r="AC216" s="18"/>
      <c r="AD216" s="18"/>
      <c r="AE216" s="18"/>
      <c r="AF216" s="18"/>
      <c r="AG216" s="18"/>
      <c r="AH216" s="18"/>
      <c r="AI216" s="18"/>
      <c r="AJ216" s="18"/>
      <c r="AK216" s="18"/>
      <c r="AL216" s="18"/>
      <c r="AM216" s="18"/>
      <c r="AN216" s="18"/>
      <c r="AS216" s="5" t="s">
        <v>443</v>
      </c>
      <c r="AT216" s="4">
        <v>7.03</v>
      </c>
      <c r="AU216" s="7"/>
      <c r="AV216" s="4"/>
      <c r="AW216" s="4"/>
      <c r="AX216" s="4"/>
      <c r="BO216" t="s">
        <v>864</v>
      </c>
      <c r="BP216">
        <v>40.478999999999999</v>
      </c>
      <c r="BV216" t="s">
        <v>864</v>
      </c>
      <c r="BW216">
        <v>51.060400000000001</v>
      </c>
      <c r="CC216" t="s">
        <v>262</v>
      </c>
      <c r="CD216">
        <v>147.114</v>
      </c>
      <c r="CJ216" s="5" t="s">
        <v>262</v>
      </c>
      <c r="CK216" s="5" t="s">
        <v>841</v>
      </c>
      <c r="FS216" t="s">
        <v>370</v>
      </c>
      <c r="FT216">
        <v>0</v>
      </c>
      <c r="FU216">
        <v>72.42</v>
      </c>
      <c r="FV216">
        <v>27.58</v>
      </c>
      <c r="GA216" t="s">
        <v>370</v>
      </c>
      <c r="GB216">
        <v>0</v>
      </c>
      <c r="GC216">
        <v>72.42</v>
      </c>
      <c r="GD216">
        <v>27.58</v>
      </c>
    </row>
    <row r="217" spans="1:186" x14ac:dyDescent="0.25">
      <c r="A217" s="16" t="s">
        <v>262</v>
      </c>
      <c r="B217" s="16" t="s">
        <v>720</v>
      </c>
      <c r="C217" s="15"/>
      <c r="D217" s="15"/>
      <c r="E217" s="15"/>
      <c r="F217" s="15"/>
      <c r="G217" s="15"/>
      <c r="I217" s="9" t="s">
        <v>263</v>
      </c>
      <c r="J217" s="10">
        <v>204929</v>
      </c>
      <c r="K217" s="9">
        <v>150</v>
      </c>
      <c r="L217" s="9"/>
      <c r="M217" s="9"/>
      <c r="N217" s="9"/>
      <c r="O217" s="9"/>
      <c r="Q217" s="20" t="s">
        <v>746</v>
      </c>
      <c r="R217" s="20">
        <v>36.39</v>
      </c>
      <c r="S217" s="19">
        <v>510</v>
      </c>
      <c r="T217" s="20"/>
      <c r="U217" s="20"/>
      <c r="V217" s="20"/>
      <c r="W217" s="20"/>
      <c r="X217" s="20"/>
      <c r="Y217" s="20"/>
      <c r="Z217" s="18"/>
      <c r="AA217" s="18"/>
      <c r="AB217" s="18"/>
      <c r="AC217" s="18"/>
      <c r="AD217" s="18"/>
      <c r="AE217" s="18"/>
      <c r="AF217" s="18"/>
      <c r="AG217" s="18"/>
      <c r="AH217" s="18"/>
      <c r="AI217" s="18"/>
      <c r="AJ217" s="18"/>
      <c r="AK217" s="18"/>
      <c r="AL217" s="18"/>
      <c r="AM217" s="18"/>
      <c r="AN217" s="18"/>
      <c r="AT217" s="4" t="s">
        <v>372</v>
      </c>
      <c r="AU217" s="7"/>
      <c r="AV217" s="4"/>
      <c r="AW217" s="4"/>
      <c r="AX217" s="4"/>
      <c r="BP217" t="s">
        <v>372</v>
      </c>
      <c r="BW217" t="s">
        <v>372</v>
      </c>
      <c r="CD217" t="s">
        <v>372</v>
      </c>
      <c r="CK217" s="5" t="s">
        <v>372</v>
      </c>
      <c r="FS217" t="s">
        <v>371</v>
      </c>
      <c r="FT217" t="s">
        <v>372</v>
      </c>
      <c r="FU217" t="s">
        <v>372</v>
      </c>
      <c r="FV217" t="s">
        <v>372</v>
      </c>
      <c r="GA217" t="s">
        <v>371</v>
      </c>
      <c r="GB217" t="s">
        <v>372</v>
      </c>
      <c r="GC217" t="s">
        <v>372</v>
      </c>
      <c r="GD217" t="s">
        <v>372</v>
      </c>
    </row>
    <row r="218" spans="1:186" x14ac:dyDescent="0.25">
      <c r="A218" s="15"/>
      <c r="B218" s="16" t="s">
        <v>372</v>
      </c>
      <c r="C218" s="15"/>
      <c r="D218" s="15"/>
      <c r="E218" s="15"/>
      <c r="F218" s="15"/>
      <c r="G218" s="15"/>
      <c r="I218" s="9"/>
      <c r="J218" s="9" t="s">
        <v>372</v>
      </c>
      <c r="K218" s="9"/>
      <c r="L218" s="9"/>
      <c r="M218" s="9"/>
      <c r="N218" s="9"/>
      <c r="O218" s="9"/>
      <c r="Q218" s="20"/>
      <c r="R218" s="20" t="s">
        <v>372</v>
      </c>
      <c r="S218" s="20"/>
      <c r="T218" s="20"/>
      <c r="U218" s="20"/>
      <c r="V218" s="20"/>
      <c r="W218" s="20"/>
      <c r="X218" s="20"/>
      <c r="Y218" s="20"/>
      <c r="Z218" s="18"/>
      <c r="AA218" s="18"/>
      <c r="AB218" s="18"/>
      <c r="AC218" s="18"/>
      <c r="AD218" s="18"/>
      <c r="AE218" s="18"/>
      <c r="AF218" s="18"/>
      <c r="AG218" s="18"/>
      <c r="AH218" s="18"/>
      <c r="AI218" s="18"/>
      <c r="AJ218" s="18"/>
      <c r="AK218" s="18"/>
      <c r="AL218" s="18"/>
      <c r="AM218" s="18"/>
      <c r="AN218" s="18"/>
      <c r="AS218" s="5" t="s">
        <v>448</v>
      </c>
      <c r="AT218" s="4">
        <v>74.52</v>
      </c>
      <c r="AU218" s="7"/>
      <c r="AV218" s="4"/>
      <c r="AW218" s="4"/>
      <c r="AX218" s="4"/>
      <c r="BO218" t="s">
        <v>6</v>
      </c>
      <c r="BP218">
        <v>173.74299999999999</v>
      </c>
      <c r="BQ218">
        <v>420</v>
      </c>
      <c r="BV218" t="s">
        <v>6</v>
      </c>
      <c r="BW218">
        <v>173.74299999999999</v>
      </c>
      <c r="BX218">
        <v>420</v>
      </c>
      <c r="CC218" t="s">
        <v>263</v>
      </c>
      <c r="CD218">
        <v>262.096</v>
      </c>
      <c r="CE218">
        <v>420</v>
      </c>
      <c r="CJ218" s="5" t="s">
        <v>263</v>
      </c>
      <c r="CK218" s="5" t="s">
        <v>842</v>
      </c>
      <c r="CL218" s="5" t="s">
        <v>45</v>
      </c>
      <c r="FS218">
        <v>200</v>
      </c>
      <c r="FT218" t="s">
        <v>746</v>
      </c>
      <c r="FU218" t="s">
        <v>745</v>
      </c>
      <c r="FV218" t="s">
        <v>744</v>
      </c>
      <c r="GA218">
        <v>200</v>
      </c>
      <c r="GB218" t="s">
        <v>746</v>
      </c>
      <c r="GC218" t="s">
        <v>745</v>
      </c>
      <c r="GD218" t="s">
        <v>744</v>
      </c>
    </row>
    <row r="219" spans="1:186" x14ac:dyDescent="0.25">
      <c r="A219" s="16" t="s">
        <v>263</v>
      </c>
      <c r="B219" s="16" t="s">
        <v>721</v>
      </c>
      <c r="C219" s="16" t="s">
        <v>45</v>
      </c>
      <c r="D219" s="15"/>
      <c r="E219" s="15"/>
      <c r="F219" s="15"/>
      <c r="G219" s="15"/>
      <c r="I219" s="9" t="s">
        <v>262</v>
      </c>
      <c r="J219" s="10">
        <v>105014</v>
      </c>
      <c r="K219" s="9"/>
      <c r="L219" s="9"/>
      <c r="M219" s="9"/>
      <c r="N219" s="9"/>
      <c r="O219" s="9"/>
      <c r="Q219" s="20" t="s">
        <v>745</v>
      </c>
      <c r="R219" s="20">
        <v>17.12</v>
      </c>
      <c r="S219" s="20"/>
      <c r="T219" s="20"/>
      <c r="U219" s="20"/>
      <c r="V219" s="20"/>
      <c r="W219" s="20"/>
      <c r="X219" s="20"/>
      <c r="Y219" s="20"/>
      <c r="Z219" s="18"/>
      <c r="AA219" s="18"/>
      <c r="AB219" s="18"/>
      <c r="AC219" s="18"/>
      <c r="AD219" s="18"/>
      <c r="AE219" s="18"/>
      <c r="AF219" s="18"/>
      <c r="AG219" s="18"/>
      <c r="AH219" s="18"/>
      <c r="AI219" s="18"/>
      <c r="AJ219" s="18"/>
      <c r="AK219" s="18"/>
      <c r="AL219" s="18"/>
      <c r="AM219" s="18"/>
      <c r="AN219" s="18"/>
      <c r="AT219" s="4" t="s">
        <v>372</v>
      </c>
      <c r="AU219" s="7"/>
      <c r="AV219" s="4"/>
      <c r="AW219" s="4"/>
      <c r="AX219" s="4"/>
      <c r="BP219" t="s">
        <v>372</v>
      </c>
      <c r="BW219" t="s">
        <v>372</v>
      </c>
      <c r="CD219" t="s">
        <v>372</v>
      </c>
      <c r="CK219" s="5" t="s">
        <v>372</v>
      </c>
      <c r="FS219" t="s">
        <v>370</v>
      </c>
      <c r="FT219">
        <v>0</v>
      </c>
      <c r="FU219">
        <v>72.790000000000006</v>
      </c>
      <c r="FV219">
        <v>27.21</v>
      </c>
      <c r="GA219" t="s">
        <v>370</v>
      </c>
      <c r="GB219">
        <v>0</v>
      </c>
      <c r="GC219">
        <v>72.790000000000006</v>
      </c>
      <c r="GD219">
        <v>27.21</v>
      </c>
    </row>
    <row r="220" spans="1:186" x14ac:dyDescent="0.25">
      <c r="A220" s="15"/>
      <c r="B220" s="16" t="s">
        <v>372</v>
      </c>
      <c r="C220" s="15"/>
      <c r="D220" s="15"/>
      <c r="E220" s="15"/>
      <c r="F220" s="15"/>
      <c r="G220" s="15"/>
      <c r="I220" s="9"/>
      <c r="J220" s="9" t="s">
        <v>372</v>
      </c>
      <c r="K220" s="9"/>
      <c r="L220" s="9"/>
      <c r="M220" s="9"/>
      <c r="N220" s="9"/>
      <c r="O220" s="9"/>
      <c r="Q220" s="20"/>
      <c r="R220" s="20" t="s">
        <v>372</v>
      </c>
      <c r="S220" s="20"/>
      <c r="T220" s="20"/>
      <c r="U220" s="20"/>
      <c r="V220" s="20"/>
      <c r="W220" s="20"/>
      <c r="X220" s="20"/>
      <c r="Y220" s="20"/>
      <c r="Z220" s="18"/>
      <c r="AA220" s="18"/>
      <c r="AB220" s="18"/>
      <c r="AC220" s="18"/>
      <c r="AD220" s="18"/>
      <c r="AE220" s="18"/>
      <c r="AF220" s="18"/>
      <c r="AG220" s="18"/>
      <c r="AH220" s="18"/>
      <c r="AI220" s="18"/>
      <c r="AJ220" s="18"/>
      <c r="AK220" s="18"/>
      <c r="AL220" s="18"/>
      <c r="AM220" s="18"/>
      <c r="AN220" s="18"/>
      <c r="AS220" s="5" t="s">
        <v>442</v>
      </c>
      <c r="AT220" s="4">
        <v>15.44</v>
      </c>
      <c r="AU220" s="7" t="s">
        <v>35</v>
      </c>
      <c r="AV220" s="4"/>
      <c r="AW220" s="4"/>
      <c r="AX220" s="4"/>
      <c r="BO220" t="s">
        <v>864</v>
      </c>
      <c r="BP220">
        <v>26.582599999999999</v>
      </c>
      <c r="BV220" t="s">
        <v>864</v>
      </c>
      <c r="BW220">
        <v>33.531500000000001</v>
      </c>
      <c r="CC220" t="s">
        <v>262</v>
      </c>
      <c r="CD220">
        <v>181.22200000000001</v>
      </c>
      <c r="CJ220" s="5" t="s">
        <v>262</v>
      </c>
      <c r="CK220" s="5" t="s">
        <v>843</v>
      </c>
      <c r="FS220" t="s">
        <v>371</v>
      </c>
      <c r="FT220" t="s">
        <v>372</v>
      </c>
      <c r="FU220" t="s">
        <v>372</v>
      </c>
      <c r="FV220" t="s">
        <v>372</v>
      </c>
      <c r="GA220" t="s">
        <v>371</v>
      </c>
      <c r="GB220" t="s">
        <v>372</v>
      </c>
      <c r="GC220" t="s">
        <v>372</v>
      </c>
      <c r="GD220" t="s">
        <v>372</v>
      </c>
    </row>
    <row r="221" spans="1:186" x14ac:dyDescent="0.25">
      <c r="A221" s="16" t="s">
        <v>262</v>
      </c>
      <c r="B221" s="16" t="s">
        <v>722</v>
      </c>
      <c r="C221" s="15"/>
      <c r="D221" s="15"/>
      <c r="E221" s="15"/>
      <c r="F221" s="15"/>
      <c r="G221" s="15"/>
      <c r="I221" s="9"/>
      <c r="J221" s="9"/>
      <c r="K221" s="9"/>
      <c r="L221" s="9"/>
      <c r="M221" s="9"/>
      <c r="N221" s="9"/>
      <c r="O221" s="9"/>
      <c r="Q221" s="20" t="s">
        <v>744</v>
      </c>
      <c r="R221" s="20">
        <v>46.49</v>
      </c>
      <c r="S221" s="20"/>
      <c r="T221" s="20"/>
      <c r="U221" s="20"/>
      <c r="V221" s="20"/>
      <c r="W221" s="20"/>
      <c r="X221" s="20"/>
      <c r="Y221" s="20"/>
      <c r="Z221" s="18"/>
      <c r="AA221" s="18"/>
      <c r="AB221" s="18"/>
      <c r="AC221" s="18"/>
      <c r="AD221" s="18"/>
      <c r="AE221" s="18"/>
      <c r="AF221" s="18"/>
      <c r="AG221" s="18"/>
      <c r="AH221" s="18"/>
      <c r="AI221" s="18"/>
      <c r="AJ221" s="18"/>
      <c r="AK221" s="18"/>
      <c r="AL221" s="18"/>
      <c r="AM221" s="18"/>
      <c r="AN221" s="18"/>
      <c r="AT221" s="4" t="s">
        <v>372</v>
      </c>
      <c r="AU221" s="7"/>
      <c r="AV221" s="4"/>
      <c r="AW221" s="4"/>
      <c r="AX221" s="4"/>
      <c r="BP221" t="s">
        <v>372</v>
      </c>
      <c r="BW221" t="s">
        <v>372</v>
      </c>
      <c r="CD221" t="s">
        <v>372</v>
      </c>
      <c r="CK221" s="5" t="s">
        <v>372</v>
      </c>
    </row>
    <row r="222" spans="1:186" x14ac:dyDescent="0.25">
      <c r="A222" s="15"/>
      <c r="B222" s="16" t="s">
        <v>372</v>
      </c>
      <c r="C222" s="15"/>
      <c r="D222" s="15"/>
      <c r="E222" s="15"/>
      <c r="F222" s="15"/>
      <c r="G222" s="15"/>
      <c r="I222" s="9"/>
      <c r="J222" s="9"/>
      <c r="K222" s="9"/>
      <c r="L222" s="9"/>
      <c r="M222" s="9"/>
      <c r="N222" s="9"/>
      <c r="O222" s="9"/>
      <c r="Q222" s="20"/>
      <c r="R222" s="20" t="s">
        <v>372</v>
      </c>
      <c r="S222" s="20"/>
      <c r="T222" s="20"/>
      <c r="U222" s="20"/>
      <c r="V222" s="20"/>
      <c r="W222" s="20"/>
      <c r="X222" s="20"/>
      <c r="Y222" s="20"/>
      <c r="Z222" s="18"/>
      <c r="AA222" s="18"/>
      <c r="AB222" s="18"/>
      <c r="AC222" s="18"/>
      <c r="AD222" s="18"/>
      <c r="AE222" s="18"/>
      <c r="AF222" s="18"/>
      <c r="AG222" s="18"/>
      <c r="AH222" s="18"/>
      <c r="AI222" s="18"/>
      <c r="AJ222" s="18"/>
      <c r="AK222" s="18"/>
      <c r="AL222" s="18"/>
      <c r="AM222" s="18"/>
      <c r="AN222" s="18"/>
      <c r="AS222" s="5" t="s">
        <v>427</v>
      </c>
      <c r="AT222" s="4">
        <v>5.15</v>
      </c>
      <c r="AU222" s="7"/>
      <c r="AV222" s="4"/>
      <c r="AW222" s="4"/>
      <c r="AX222" s="4"/>
      <c r="BO222" t="s">
        <v>6</v>
      </c>
      <c r="BP222">
        <v>153.80600000000001</v>
      </c>
      <c r="BQ222">
        <v>450</v>
      </c>
      <c r="BV222" t="s">
        <v>6</v>
      </c>
      <c r="BW222">
        <v>153.80600000000001</v>
      </c>
      <c r="BX222">
        <v>450</v>
      </c>
      <c r="CC222" t="s">
        <v>263</v>
      </c>
      <c r="CD222">
        <v>296.30799999999999</v>
      </c>
      <c r="CE222">
        <v>450</v>
      </c>
      <c r="CJ222" s="5" t="s">
        <v>263</v>
      </c>
      <c r="CK222" s="5" t="s">
        <v>844</v>
      </c>
      <c r="CL222" s="5" t="s">
        <v>47</v>
      </c>
      <c r="FS222" t="s">
        <v>376</v>
      </c>
      <c r="GA222" t="s">
        <v>376</v>
      </c>
    </row>
    <row r="223" spans="1:186" x14ac:dyDescent="0.25">
      <c r="A223" s="16" t="s">
        <v>263</v>
      </c>
      <c r="B223" s="16" t="s">
        <v>723</v>
      </c>
      <c r="C223" s="16" t="s">
        <v>47</v>
      </c>
      <c r="D223" s="15"/>
      <c r="E223" s="15"/>
      <c r="F223" s="15"/>
      <c r="G223" s="15"/>
      <c r="I223" s="9" t="s">
        <v>375</v>
      </c>
      <c r="J223" s="9"/>
      <c r="K223" s="9"/>
      <c r="L223" s="9"/>
      <c r="M223" s="9"/>
      <c r="N223" s="9"/>
      <c r="O223" s="9"/>
      <c r="Q223" s="20" t="s">
        <v>746</v>
      </c>
      <c r="R223" s="20">
        <v>37.53</v>
      </c>
      <c r="S223" s="19">
        <v>540</v>
      </c>
      <c r="T223" s="20"/>
      <c r="U223" s="20"/>
      <c r="V223" s="20"/>
      <c r="W223" s="20"/>
      <c r="X223" s="20"/>
      <c r="Y223" s="20"/>
      <c r="Z223" s="18"/>
      <c r="AA223" s="18"/>
      <c r="AB223" s="18"/>
      <c r="AC223" s="18"/>
      <c r="AD223" s="18"/>
      <c r="AE223" s="18"/>
      <c r="AF223" s="18"/>
      <c r="AG223" s="18"/>
      <c r="AH223" s="18"/>
      <c r="AI223" s="18"/>
      <c r="AJ223" s="18"/>
      <c r="AK223" s="18"/>
      <c r="AL223" s="18"/>
      <c r="AM223" s="18"/>
      <c r="AN223" s="18"/>
      <c r="AT223" s="4" t="s">
        <v>372</v>
      </c>
      <c r="AU223" s="7"/>
      <c r="AV223" s="4"/>
      <c r="AW223" s="4"/>
      <c r="AX223" s="4"/>
      <c r="BP223" t="s">
        <v>372</v>
      </c>
      <c r="BW223" t="s">
        <v>372</v>
      </c>
      <c r="CD223" t="s">
        <v>372</v>
      </c>
      <c r="CK223" s="5" t="s">
        <v>372</v>
      </c>
    </row>
    <row r="224" spans="1:186" x14ac:dyDescent="0.25">
      <c r="A224" s="15"/>
      <c r="B224" s="16" t="s">
        <v>372</v>
      </c>
      <c r="C224" s="15"/>
      <c r="D224" s="15"/>
      <c r="E224" s="15"/>
      <c r="F224" s="15"/>
      <c r="G224" s="15"/>
      <c r="I224" s="9"/>
      <c r="J224" s="9"/>
      <c r="K224" s="9"/>
      <c r="L224" s="9"/>
      <c r="M224" s="9"/>
      <c r="N224" s="9"/>
      <c r="O224" s="9"/>
      <c r="Q224" s="20"/>
      <c r="R224" s="20" t="s">
        <v>372</v>
      </c>
      <c r="S224" s="20"/>
      <c r="T224" s="20"/>
      <c r="U224" s="20"/>
      <c r="V224" s="20"/>
      <c r="W224" s="20"/>
      <c r="X224" s="20"/>
      <c r="Y224" s="20"/>
      <c r="Z224" s="18"/>
      <c r="AA224" s="18"/>
      <c r="AB224" s="18"/>
      <c r="AC224" s="18"/>
      <c r="AD224" s="18"/>
      <c r="AE224" s="18"/>
      <c r="AF224" s="18"/>
      <c r="AG224" s="18"/>
      <c r="AH224" s="18"/>
      <c r="AI224" s="18"/>
      <c r="AJ224" s="18"/>
      <c r="AK224" s="18"/>
      <c r="AL224" s="18"/>
      <c r="AM224" s="18"/>
      <c r="AN224" s="18"/>
      <c r="AS224" s="5" t="s">
        <v>429</v>
      </c>
      <c r="AT224" s="4">
        <v>0.04</v>
      </c>
      <c r="AU224" s="7"/>
      <c r="AV224" s="4"/>
      <c r="AW224" s="4"/>
      <c r="AX224" s="4"/>
      <c r="BO224" t="s">
        <v>864</v>
      </c>
      <c r="BP224">
        <v>24.718499999999999</v>
      </c>
      <c r="BV224" t="s">
        <v>864</v>
      </c>
      <c r="BW224">
        <v>31.180099999999999</v>
      </c>
      <c r="CC224" t="s">
        <v>262</v>
      </c>
      <c r="CD224">
        <v>103.587</v>
      </c>
      <c r="CJ224" s="5" t="s">
        <v>262</v>
      </c>
      <c r="CK224" s="5" t="s">
        <v>845</v>
      </c>
      <c r="FS224">
        <v>0</v>
      </c>
      <c r="FT224" t="s">
        <v>746</v>
      </c>
      <c r="FU224" t="s">
        <v>745</v>
      </c>
      <c r="FV224" t="s">
        <v>744</v>
      </c>
      <c r="GA224">
        <v>0</v>
      </c>
      <c r="GB224" t="s">
        <v>746</v>
      </c>
      <c r="GC224" t="s">
        <v>745</v>
      </c>
      <c r="GD224" t="s">
        <v>744</v>
      </c>
    </row>
    <row r="225" spans="1:186" x14ac:dyDescent="0.25">
      <c r="A225" s="16" t="s">
        <v>262</v>
      </c>
      <c r="B225" s="16" t="s">
        <v>724</v>
      </c>
      <c r="C225" s="15"/>
      <c r="D225" s="15"/>
      <c r="E225" s="15"/>
      <c r="F225" s="15"/>
      <c r="G225" s="15"/>
      <c r="I225" s="9">
        <v>150</v>
      </c>
      <c r="J225" s="9" t="s">
        <v>263</v>
      </c>
      <c r="K225" s="9" t="s">
        <v>262</v>
      </c>
      <c r="L225" s="9"/>
      <c r="M225" s="9"/>
      <c r="N225" s="9"/>
      <c r="O225" s="9"/>
      <c r="Q225" s="20" t="s">
        <v>745</v>
      </c>
      <c r="R225" s="20">
        <v>45.24</v>
      </c>
      <c r="S225" s="20"/>
      <c r="T225" s="20"/>
      <c r="U225" s="20"/>
      <c r="V225" s="20"/>
      <c r="W225" s="20"/>
      <c r="X225" s="20"/>
      <c r="Y225" s="20"/>
      <c r="Z225" s="18"/>
      <c r="AA225" s="18"/>
      <c r="AB225" s="18"/>
      <c r="AC225" s="18"/>
      <c r="AD225" s="18"/>
      <c r="AE225" s="18"/>
      <c r="AF225" s="18"/>
      <c r="AG225" s="18"/>
      <c r="AH225" s="18"/>
      <c r="AI225" s="18"/>
      <c r="AJ225" s="18"/>
      <c r="AK225" s="18"/>
      <c r="AL225" s="18"/>
      <c r="AM225" s="18"/>
      <c r="AN225" s="18"/>
      <c r="AT225" s="4" t="s">
        <v>372</v>
      </c>
      <c r="AU225" s="7"/>
      <c r="AV225" s="4"/>
      <c r="AW225" s="4"/>
      <c r="AX225" s="4"/>
      <c r="BP225" t="s">
        <v>372</v>
      </c>
      <c r="BW225" t="s">
        <v>372</v>
      </c>
      <c r="CD225" t="s">
        <v>372</v>
      </c>
      <c r="CK225" s="5" t="s">
        <v>372</v>
      </c>
      <c r="FS225" t="s">
        <v>365</v>
      </c>
      <c r="FT225">
        <v>4155.1000000000004</v>
      </c>
      <c r="FU225">
        <v>4101.68</v>
      </c>
      <c r="FV225">
        <v>1490.03</v>
      </c>
      <c r="GA225" t="s">
        <v>365</v>
      </c>
      <c r="GB225">
        <v>4155.1000000000004</v>
      </c>
      <c r="GC225">
        <v>4101.68</v>
      </c>
      <c r="GD225">
        <v>1490.03</v>
      </c>
    </row>
    <row r="226" spans="1:186" x14ac:dyDescent="0.25">
      <c r="A226" s="15"/>
      <c r="B226" s="16" t="s">
        <v>372</v>
      </c>
      <c r="C226" s="15"/>
      <c r="D226" s="15"/>
      <c r="E226" s="15"/>
      <c r="F226" s="15"/>
      <c r="G226" s="15"/>
      <c r="I226" s="9" t="s">
        <v>370</v>
      </c>
      <c r="J226" s="9" t="s">
        <v>379</v>
      </c>
      <c r="K226" s="9" t="s">
        <v>380</v>
      </c>
      <c r="L226" s="9"/>
      <c r="M226" s="9"/>
      <c r="N226" s="9"/>
      <c r="O226" s="9"/>
      <c r="Q226" s="20"/>
      <c r="R226" s="20" t="s">
        <v>372</v>
      </c>
      <c r="S226" s="20"/>
      <c r="T226" s="20"/>
      <c r="U226" s="20"/>
      <c r="V226" s="20"/>
      <c r="W226" s="20"/>
      <c r="X226" s="20"/>
      <c r="Y226" s="20"/>
      <c r="Z226" s="18"/>
      <c r="AA226" s="18"/>
      <c r="AB226" s="18"/>
      <c r="AC226" s="18"/>
      <c r="AD226" s="18"/>
      <c r="AE226" s="18"/>
      <c r="AF226" s="18"/>
      <c r="AG226" s="18"/>
      <c r="AH226" s="18"/>
      <c r="AI226" s="18"/>
      <c r="AJ226" s="18"/>
      <c r="AK226" s="18"/>
      <c r="AL226" s="18"/>
      <c r="AM226" s="18"/>
      <c r="AN226" s="18"/>
      <c r="AS226" s="5" t="s">
        <v>443</v>
      </c>
      <c r="AT226" s="4">
        <v>4.55</v>
      </c>
      <c r="AU226" s="7"/>
      <c r="AV226" s="4"/>
      <c r="AW226" s="4"/>
      <c r="AX226" s="4"/>
      <c r="BO226" t="s">
        <v>6</v>
      </c>
      <c r="BP226">
        <v>107.96899999999999</v>
      </c>
      <c r="BQ226">
        <v>480</v>
      </c>
      <c r="BV226" t="s">
        <v>6</v>
      </c>
      <c r="BW226">
        <v>107.96899999999999</v>
      </c>
      <c r="BX226">
        <v>480</v>
      </c>
      <c r="CC226" t="s">
        <v>263</v>
      </c>
      <c r="CD226">
        <v>265.005</v>
      </c>
      <c r="CE226">
        <v>480</v>
      </c>
      <c r="CJ226" s="5" t="s">
        <v>263</v>
      </c>
      <c r="CK226" s="5" t="s">
        <v>846</v>
      </c>
      <c r="CL226" s="5" t="s">
        <v>49</v>
      </c>
      <c r="FS226" t="s">
        <v>371</v>
      </c>
      <c r="FT226" t="s">
        <v>372</v>
      </c>
      <c r="FU226" t="s">
        <v>372</v>
      </c>
      <c r="FV226" t="s">
        <v>372</v>
      </c>
      <c r="GA226" t="s">
        <v>371</v>
      </c>
      <c r="GB226" t="s">
        <v>372</v>
      </c>
      <c r="GC226" t="s">
        <v>372</v>
      </c>
      <c r="GD226" t="s">
        <v>372</v>
      </c>
    </row>
    <row r="227" spans="1:186" x14ac:dyDescent="0.25">
      <c r="A227" s="16" t="s">
        <v>263</v>
      </c>
      <c r="B227" s="16" t="s">
        <v>725</v>
      </c>
      <c r="C227" s="16" t="s">
        <v>49</v>
      </c>
      <c r="D227" s="15"/>
      <c r="E227" s="15"/>
      <c r="F227" s="15"/>
      <c r="G227" s="15"/>
      <c r="I227" s="9" t="s">
        <v>371</v>
      </c>
      <c r="J227" s="9" t="s">
        <v>372</v>
      </c>
      <c r="K227" s="9" t="s">
        <v>372</v>
      </c>
      <c r="L227" s="9"/>
      <c r="M227" s="9"/>
      <c r="N227" s="9"/>
      <c r="O227" s="9"/>
      <c r="Q227" s="20" t="s">
        <v>744</v>
      </c>
      <c r="R227" s="20">
        <v>17.239999999999998</v>
      </c>
      <c r="S227" s="20"/>
      <c r="T227" s="20"/>
      <c r="U227" s="20"/>
      <c r="V227" s="20"/>
      <c r="W227" s="20"/>
      <c r="X227" s="20"/>
      <c r="Y227" s="20"/>
      <c r="Z227" s="18"/>
      <c r="AA227" s="18"/>
      <c r="AB227" s="18"/>
      <c r="AC227" s="18"/>
      <c r="AD227" s="18"/>
      <c r="AE227" s="18"/>
      <c r="AF227" s="18"/>
      <c r="AG227" s="18"/>
      <c r="AH227" s="18"/>
      <c r="AI227" s="18"/>
      <c r="AJ227" s="18"/>
      <c r="AK227" s="18"/>
      <c r="AL227" s="18"/>
      <c r="AM227" s="18"/>
      <c r="AN227" s="18"/>
      <c r="AT227" s="4" t="s">
        <v>372</v>
      </c>
      <c r="AU227" s="7"/>
      <c r="AV227" s="4"/>
      <c r="AW227" s="4"/>
      <c r="AX227" s="4"/>
      <c r="BP227" t="s">
        <v>372</v>
      </c>
      <c r="BW227" t="s">
        <v>372</v>
      </c>
      <c r="CD227" t="s">
        <v>372</v>
      </c>
      <c r="CK227" s="5" t="s">
        <v>372</v>
      </c>
      <c r="FS227">
        <v>20</v>
      </c>
      <c r="FT227" t="s">
        <v>746</v>
      </c>
      <c r="FU227" t="s">
        <v>745</v>
      </c>
      <c r="FV227" t="s">
        <v>744</v>
      </c>
      <c r="GA227">
        <v>20</v>
      </c>
      <c r="GB227" t="s">
        <v>746</v>
      </c>
      <c r="GC227" t="s">
        <v>745</v>
      </c>
      <c r="GD227" t="s">
        <v>744</v>
      </c>
    </row>
    <row r="228" spans="1:186" x14ac:dyDescent="0.25">
      <c r="A228" s="15"/>
      <c r="B228" s="16" t="s">
        <v>372</v>
      </c>
      <c r="C228" s="15"/>
      <c r="D228" s="15"/>
      <c r="E228" s="15"/>
      <c r="F228" s="15"/>
      <c r="G228" s="15"/>
      <c r="I228" s="9"/>
      <c r="J228" s="9"/>
      <c r="K228" s="9"/>
      <c r="L228" s="9"/>
      <c r="M228" s="9"/>
      <c r="N228" s="9"/>
      <c r="O228" s="9"/>
      <c r="Q228" s="20"/>
      <c r="R228" s="20" t="s">
        <v>372</v>
      </c>
      <c r="S228" s="20"/>
      <c r="T228" s="20"/>
      <c r="U228" s="20"/>
      <c r="V228" s="20"/>
      <c r="W228" s="20"/>
      <c r="X228" s="20"/>
      <c r="Y228" s="20"/>
      <c r="Z228" s="18"/>
      <c r="AA228" s="18"/>
      <c r="AB228" s="18"/>
      <c r="AC228" s="18"/>
      <c r="AD228" s="18"/>
      <c r="AE228" s="18"/>
      <c r="AF228" s="18"/>
      <c r="AG228" s="18"/>
      <c r="AH228" s="18"/>
      <c r="AI228" s="18"/>
      <c r="AJ228" s="18"/>
      <c r="AK228" s="18"/>
      <c r="AL228" s="18"/>
      <c r="AM228" s="18"/>
      <c r="AN228" s="18"/>
      <c r="AS228" s="5" t="s">
        <v>448</v>
      </c>
      <c r="AT228" s="4">
        <v>74.819999999999993</v>
      </c>
      <c r="AU228" s="7"/>
      <c r="AV228" s="4"/>
      <c r="AW228" s="4"/>
      <c r="AX228" s="4"/>
      <c r="BO228" t="s">
        <v>864</v>
      </c>
      <c r="BP228">
        <v>48.2288</v>
      </c>
      <c r="BV228" t="s">
        <v>864</v>
      </c>
      <c r="BW228">
        <v>60.836100000000002</v>
      </c>
      <c r="CC228" t="s">
        <v>262</v>
      </c>
      <c r="CD228">
        <v>118.91</v>
      </c>
      <c r="CJ228" s="5" t="s">
        <v>262</v>
      </c>
      <c r="CK228" s="5" t="s">
        <v>847</v>
      </c>
      <c r="FS228" t="s">
        <v>365</v>
      </c>
      <c r="FT228">
        <v>4201.8</v>
      </c>
      <c r="FU228">
        <v>6265.35</v>
      </c>
      <c r="FV228">
        <v>2723.81</v>
      </c>
      <c r="GA228" t="s">
        <v>365</v>
      </c>
      <c r="GB228">
        <v>4201.8</v>
      </c>
      <c r="GC228">
        <v>6265.35</v>
      </c>
      <c r="GD228">
        <v>2723.81</v>
      </c>
    </row>
    <row r="229" spans="1:186" x14ac:dyDescent="0.25">
      <c r="A229" s="16" t="s">
        <v>262</v>
      </c>
      <c r="B229" s="16" t="s">
        <v>726</v>
      </c>
      <c r="C229" s="15"/>
      <c r="D229" s="15"/>
      <c r="E229" s="15"/>
      <c r="F229" s="15"/>
      <c r="G229" s="15"/>
      <c r="I229" s="9" t="s">
        <v>376</v>
      </c>
      <c r="J229" s="9"/>
      <c r="K229" s="9"/>
      <c r="L229" s="9"/>
      <c r="M229" s="9"/>
      <c r="N229" s="9"/>
      <c r="O229" s="9"/>
      <c r="Q229" s="20" t="s">
        <v>746</v>
      </c>
      <c r="R229" s="20">
        <v>36.520000000000003</v>
      </c>
      <c r="S229" s="19">
        <v>570</v>
      </c>
      <c r="T229" s="20"/>
      <c r="U229" s="20"/>
      <c r="V229" s="20"/>
      <c r="W229" s="20"/>
      <c r="X229" s="20"/>
      <c r="Y229" s="20"/>
      <c r="Z229" s="18"/>
      <c r="AA229" s="18"/>
      <c r="AB229" s="18"/>
      <c r="AC229" s="18"/>
      <c r="AD229" s="18"/>
      <c r="AE229" s="18"/>
      <c r="AF229" s="18"/>
      <c r="AG229" s="18"/>
      <c r="AH229" s="18"/>
      <c r="AI229" s="18"/>
      <c r="AJ229" s="18"/>
      <c r="AK229" s="18"/>
      <c r="AL229" s="18"/>
      <c r="AM229" s="18"/>
      <c r="AN229" s="18"/>
      <c r="AT229" s="4" t="s">
        <v>372</v>
      </c>
      <c r="AU229" s="7"/>
      <c r="AV229" s="4"/>
      <c r="AW229" s="4"/>
      <c r="AX229" s="4"/>
      <c r="BP229" t="s">
        <v>372</v>
      </c>
      <c r="BW229" t="s">
        <v>372</v>
      </c>
      <c r="CD229" t="s">
        <v>372</v>
      </c>
      <c r="CK229" s="5" t="s">
        <v>372</v>
      </c>
      <c r="FS229" t="s">
        <v>371</v>
      </c>
      <c r="FT229" t="s">
        <v>372</v>
      </c>
      <c r="FU229" t="s">
        <v>372</v>
      </c>
      <c r="FV229" t="s">
        <v>372</v>
      </c>
      <c r="GA229" t="s">
        <v>371</v>
      </c>
      <c r="GB229" t="s">
        <v>372</v>
      </c>
      <c r="GC229" t="s">
        <v>372</v>
      </c>
      <c r="GD229" t="s">
        <v>372</v>
      </c>
    </row>
    <row r="230" spans="1:186" x14ac:dyDescent="0.25">
      <c r="A230" s="15"/>
      <c r="B230" s="16" t="s">
        <v>372</v>
      </c>
      <c r="C230" s="15"/>
      <c r="D230" s="15"/>
      <c r="E230" s="15"/>
      <c r="F230" s="15"/>
      <c r="G230" s="15"/>
      <c r="I230" s="9"/>
      <c r="J230" s="9"/>
      <c r="K230" s="9"/>
      <c r="L230" s="9"/>
      <c r="M230" s="9"/>
      <c r="N230" s="9"/>
      <c r="O230" s="9"/>
      <c r="Q230" s="20"/>
      <c r="R230" s="20" t="s">
        <v>372</v>
      </c>
      <c r="S230" s="20"/>
      <c r="T230" s="20"/>
      <c r="U230" s="20"/>
      <c r="V230" s="20"/>
      <c r="W230" s="20"/>
      <c r="X230" s="20"/>
      <c r="Y230" s="20"/>
      <c r="Z230" s="18"/>
      <c r="AA230" s="18"/>
      <c r="AB230" s="18"/>
      <c r="AC230" s="18"/>
      <c r="AD230" s="18"/>
      <c r="AE230" s="18"/>
      <c r="AF230" s="18"/>
      <c r="AG230" s="18"/>
      <c r="AH230" s="18"/>
      <c r="AI230" s="18"/>
      <c r="AJ230" s="18"/>
      <c r="AK230" s="18"/>
      <c r="AL230" s="18"/>
      <c r="AM230" s="18"/>
      <c r="AN230" s="18"/>
      <c r="AS230" s="5" t="s">
        <v>442</v>
      </c>
      <c r="AT230" s="4">
        <v>14.98</v>
      </c>
      <c r="AU230" s="7" t="s">
        <v>37</v>
      </c>
      <c r="AV230" s="4"/>
      <c r="AW230" s="4"/>
      <c r="AX230" s="4"/>
      <c r="BO230" t="s">
        <v>6</v>
      </c>
      <c r="BP230">
        <v>138.39400000000001</v>
      </c>
      <c r="BQ230">
        <v>510</v>
      </c>
      <c r="BV230" t="s">
        <v>6</v>
      </c>
      <c r="BW230">
        <v>138.39400000000001</v>
      </c>
      <c r="BX230">
        <v>510</v>
      </c>
      <c r="CC230" t="s">
        <v>263</v>
      </c>
      <c r="CD230">
        <v>252.08099999999999</v>
      </c>
      <c r="CE230">
        <v>510</v>
      </c>
      <c r="CJ230" s="5" t="s">
        <v>263</v>
      </c>
      <c r="CK230" s="5" t="s">
        <v>848</v>
      </c>
      <c r="CL230" s="5" t="s">
        <v>51</v>
      </c>
      <c r="FS230">
        <v>40</v>
      </c>
      <c r="FT230" t="s">
        <v>746</v>
      </c>
      <c r="FU230" t="s">
        <v>745</v>
      </c>
      <c r="FV230" t="s">
        <v>744</v>
      </c>
      <c r="GA230">
        <v>40</v>
      </c>
      <c r="GB230" t="s">
        <v>746</v>
      </c>
      <c r="GC230" t="s">
        <v>745</v>
      </c>
      <c r="GD230" t="s">
        <v>744</v>
      </c>
    </row>
    <row r="231" spans="1:186" x14ac:dyDescent="0.25">
      <c r="A231" s="16" t="s">
        <v>263</v>
      </c>
      <c r="B231" s="16" t="s">
        <v>727</v>
      </c>
      <c r="C231" s="16" t="s">
        <v>51</v>
      </c>
      <c r="D231" s="15"/>
      <c r="E231" s="15"/>
      <c r="F231" s="15"/>
      <c r="G231" s="15"/>
      <c r="I231" s="9">
        <v>150</v>
      </c>
      <c r="J231" s="9" t="s">
        <v>263</v>
      </c>
      <c r="K231" s="9" t="s">
        <v>262</v>
      </c>
      <c r="L231" s="9"/>
      <c r="M231" s="9"/>
      <c r="N231" s="9"/>
      <c r="O231" s="9"/>
      <c r="Q231" s="20" t="s">
        <v>745</v>
      </c>
      <c r="R231" s="20">
        <v>46.84</v>
      </c>
      <c r="S231" s="20"/>
      <c r="T231" s="20"/>
      <c r="U231" s="20"/>
      <c r="V231" s="20"/>
      <c r="W231" s="20"/>
      <c r="X231" s="20"/>
      <c r="Y231" s="20"/>
      <c r="Z231" s="18"/>
      <c r="AA231" s="18"/>
      <c r="AB231" s="18"/>
      <c r="AC231" s="18"/>
      <c r="AD231" s="18"/>
      <c r="AE231" s="18"/>
      <c r="AF231" s="18"/>
      <c r="AG231" s="18"/>
      <c r="AH231" s="18"/>
      <c r="AI231" s="18"/>
      <c r="AJ231" s="18"/>
      <c r="AK231" s="18"/>
      <c r="AL231" s="18"/>
      <c r="AM231" s="18"/>
      <c r="AN231" s="18"/>
      <c r="AT231" s="4" t="s">
        <v>372</v>
      </c>
      <c r="AU231" s="7"/>
      <c r="AV231" s="4"/>
      <c r="AW231" s="4"/>
      <c r="AX231" s="4"/>
      <c r="BP231" t="s">
        <v>372</v>
      </c>
      <c r="BW231" t="s">
        <v>372</v>
      </c>
      <c r="CD231" t="s">
        <v>372</v>
      </c>
      <c r="CK231" s="5" t="s">
        <v>372</v>
      </c>
      <c r="FS231" t="s">
        <v>365</v>
      </c>
      <c r="FT231">
        <v>2403.4899999999998</v>
      </c>
      <c r="FU231">
        <v>8313.4500000000007</v>
      </c>
      <c r="FV231">
        <v>3357.83</v>
      </c>
      <c r="GA231" t="s">
        <v>365</v>
      </c>
      <c r="GB231">
        <v>2403.4899999999998</v>
      </c>
      <c r="GC231">
        <v>8313.4500000000007</v>
      </c>
      <c r="GD231">
        <v>3357.83</v>
      </c>
    </row>
    <row r="232" spans="1:186" x14ac:dyDescent="0.25">
      <c r="A232" s="15"/>
      <c r="B232" s="16" t="s">
        <v>372</v>
      </c>
      <c r="C232" s="15"/>
      <c r="D232" s="15"/>
      <c r="E232" s="15"/>
      <c r="F232" s="15"/>
      <c r="G232" s="15"/>
      <c r="I232" s="9" t="s">
        <v>365</v>
      </c>
      <c r="J232" s="10">
        <v>204929</v>
      </c>
      <c r="K232" s="10">
        <v>105014</v>
      </c>
      <c r="L232" s="9"/>
      <c r="M232" s="9"/>
      <c r="N232" s="9"/>
      <c r="O232" s="9"/>
      <c r="Q232" s="20"/>
      <c r="R232" s="20" t="s">
        <v>372</v>
      </c>
      <c r="S232" s="20"/>
      <c r="T232" s="20"/>
      <c r="U232" s="20"/>
      <c r="V232" s="20"/>
      <c r="W232" s="20"/>
      <c r="X232" s="20"/>
      <c r="Y232" s="20"/>
      <c r="Z232" s="18"/>
      <c r="AA232" s="18"/>
      <c r="AB232" s="18"/>
      <c r="AC232" s="18"/>
      <c r="AD232" s="18"/>
      <c r="AE232" s="18"/>
      <c r="AF232" s="18"/>
      <c r="AG232" s="18"/>
      <c r="AH232" s="18"/>
      <c r="AI232" s="18"/>
      <c r="AJ232" s="18"/>
      <c r="AK232" s="18"/>
      <c r="AL232" s="18"/>
      <c r="AM232" s="18"/>
      <c r="AN232" s="18"/>
      <c r="AS232" s="5" t="s">
        <v>427</v>
      </c>
      <c r="AT232" s="4">
        <v>0</v>
      </c>
      <c r="AU232" s="7"/>
      <c r="AV232" s="4"/>
      <c r="AW232" s="4"/>
      <c r="AX232" s="4"/>
      <c r="BO232" t="s">
        <v>864</v>
      </c>
      <c r="BP232">
        <v>57.392499999999998</v>
      </c>
      <c r="BV232" t="s">
        <v>864</v>
      </c>
      <c r="BW232">
        <v>72.395300000000006</v>
      </c>
      <c r="CC232" t="s">
        <v>262</v>
      </c>
      <c r="CD232">
        <v>112.23</v>
      </c>
      <c r="CJ232" s="5" t="s">
        <v>262</v>
      </c>
      <c r="CK232" s="5" t="s">
        <v>849</v>
      </c>
      <c r="FS232" t="s">
        <v>371</v>
      </c>
      <c r="FT232" t="s">
        <v>372</v>
      </c>
      <c r="FU232" t="s">
        <v>372</v>
      </c>
      <c r="FV232" t="s">
        <v>372</v>
      </c>
      <c r="GA232" t="s">
        <v>371</v>
      </c>
      <c r="GB232" t="s">
        <v>372</v>
      </c>
      <c r="GC232" t="s">
        <v>372</v>
      </c>
      <c r="GD232" t="s">
        <v>372</v>
      </c>
    </row>
    <row r="233" spans="1:186" x14ac:dyDescent="0.25">
      <c r="A233" s="16" t="s">
        <v>262</v>
      </c>
      <c r="B233" s="16" t="s">
        <v>728</v>
      </c>
      <c r="C233" s="15"/>
      <c r="D233" s="15"/>
      <c r="E233" s="15"/>
      <c r="F233" s="15"/>
      <c r="G233" s="15"/>
      <c r="I233" s="9" t="s">
        <v>371</v>
      </c>
      <c r="J233" s="9" t="s">
        <v>372</v>
      </c>
      <c r="K233" s="9" t="s">
        <v>372</v>
      </c>
      <c r="L233" s="9"/>
      <c r="M233" s="9"/>
      <c r="N233" s="9"/>
      <c r="O233" s="9"/>
      <c r="Q233" s="20" t="s">
        <v>744</v>
      </c>
      <c r="R233" s="20">
        <v>16.64</v>
      </c>
      <c r="S233" s="20"/>
      <c r="T233" s="20"/>
      <c r="U233" s="20"/>
      <c r="V233" s="20"/>
      <c r="W233" s="20"/>
      <c r="X233" s="20"/>
      <c r="Y233" s="20"/>
      <c r="Z233" s="18"/>
      <c r="AA233" s="18"/>
      <c r="AB233" s="18"/>
      <c r="AC233" s="18"/>
      <c r="AD233" s="18"/>
      <c r="AE233" s="18"/>
      <c r="AF233" s="18"/>
      <c r="AG233" s="18"/>
      <c r="AH233" s="18"/>
      <c r="AI233" s="18"/>
      <c r="AJ233" s="18"/>
      <c r="AK233" s="18"/>
      <c r="AL233" s="18"/>
      <c r="AM233" s="18"/>
      <c r="AN233" s="18"/>
      <c r="AT233" s="4" t="s">
        <v>372</v>
      </c>
      <c r="AU233" s="7"/>
      <c r="AV233" s="4"/>
      <c r="AW233" s="4"/>
      <c r="AX233" s="4"/>
      <c r="BP233" t="s">
        <v>372</v>
      </c>
      <c r="BW233" t="s">
        <v>372</v>
      </c>
      <c r="CD233" t="s">
        <v>372</v>
      </c>
      <c r="CK233" s="5" t="s">
        <v>372</v>
      </c>
      <c r="FS233">
        <v>60</v>
      </c>
      <c r="FT233" t="s">
        <v>746</v>
      </c>
      <c r="FU233" t="s">
        <v>745</v>
      </c>
      <c r="FV233" t="s">
        <v>744</v>
      </c>
      <c r="GA233">
        <v>60</v>
      </c>
      <c r="GB233" t="s">
        <v>746</v>
      </c>
      <c r="GC233" t="s">
        <v>745</v>
      </c>
      <c r="GD233" t="s">
        <v>744</v>
      </c>
    </row>
    <row r="234" spans="1:186" x14ac:dyDescent="0.25">
      <c r="A234" s="15"/>
      <c r="B234" s="16" t="s">
        <v>372</v>
      </c>
      <c r="C234" s="15"/>
      <c r="D234" s="15"/>
      <c r="E234" s="15"/>
      <c r="F234" s="15"/>
      <c r="G234" s="15"/>
      <c r="I234" s="9"/>
      <c r="J234" s="9"/>
      <c r="K234" s="9"/>
      <c r="L234" s="9"/>
      <c r="M234" s="9"/>
      <c r="N234" s="9"/>
      <c r="O234" s="9"/>
      <c r="Q234" s="20"/>
      <c r="R234" s="20" t="s">
        <v>372</v>
      </c>
      <c r="S234" s="20"/>
      <c r="T234" s="20"/>
      <c r="U234" s="20"/>
      <c r="V234" s="20"/>
      <c r="W234" s="20"/>
      <c r="X234" s="20"/>
      <c r="Y234" s="20"/>
      <c r="Z234" s="18"/>
      <c r="AA234" s="18"/>
      <c r="AB234" s="18"/>
      <c r="AC234" s="18"/>
      <c r="AD234" s="18"/>
      <c r="AE234" s="18"/>
      <c r="AF234" s="18"/>
      <c r="AG234" s="18"/>
      <c r="AH234" s="18"/>
      <c r="AI234" s="18"/>
      <c r="AJ234" s="18"/>
      <c r="AK234" s="18"/>
      <c r="AL234" s="18"/>
      <c r="AM234" s="18"/>
      <c r="AN234" s="18"/>
      <c r="AS234" s="5" t="s">
        <v>429</v>
      </c>
      <c r="AT234" s="4">
        <v>0</v>
      </c>
      <c r="AU234" s="7"/>
      <c r="AV234" s="4"/>
      <c r="AW234" s="4"/>
      <c r="AX234" s="4"/>
      <c r="BO234" t="s">
        <v>6</v>
      </c>
      <c r="BP234">
        <v>102.29600000000001</v>
      </c>
      <c r="BQ234">
        <v>540</v>
      </c>
      <c r="BV234" t="s">
        <v>6</v>
      </c>
      <c r="BW234">
        <v>102.29600000000001</v>
      </c>
      <c r="BX234">
        <v>540</v>
      </c>
      <c r="CC234" t="s">
        <v>263</v>
      </c>
      <c r="CD234">
        <v>242.91499999999999</v>
      </c>
      <c r="CE234">
        <v>540</v>
      </c>
      <c r="CJ234" s="5" t="s">
        <v>263</v>
      </c>
      <c r="CK234" s="5" t="s">
        <v>850</v>
      </c>
      <c r="CL234" s="5" t="s">
        <v>53</v>
      </c>
      <c r="FS234" t="s">
        <v>365</v>
      </c>
      <c r="FT234">
        <v>655.23699999999997</v>
      </c>
      <c r="FU234">
        <v>9987.77</v>
      </c>
      <c r="FV234">
        <v>3578.68</v>
      </c>
      <c r="GA234" t="s">
        <v>365</v>
      </c>
      <c r="GB234">
        <v>655.23699999999997</v>
      </c>
      <c r="GC234">
        <v>9987.77</v>
      </c>
      <c r="GD234">
        <v>3578.68</v>
      </c>
    </row>
    <row r="235" spans="1:186" x14ac:dyDescent="0.25">
      <c r="A235" s="16" t="s">
        <v>263</v>
      </c>
      <c r="B235" s="16" t="s">
        <v>729</v>
      </c>
      <c r="C235" s="16" t="s">
        <v>53</v>
      </c>
      <c r="D235" s="15"/>
      <c r="E235" s="15"/>
      <c r="F235" s="15"/>
      <c r="G235" s="15"/>
      <c r="I235" s="9"/>
      <c r="J235" s="9"/>
      <c r="K235" s="9"/>
      <c r="L235" s="9"/>
      <c r="M235" s="9"/>
      <c r="N235" s="9"/>
      <c r="O235" s="9"/>
      <c r="Q235" s="20" t="s">
        <v>746</v>
      </c>
      <c r="R235" s="20">
        <v>36.03</v>
      </c>
      <c r="S235" s="19">
        <v>600</v>
      </c>
      <c r="T235" s="20"/>
      <c r="U235" s="20"/>
      <c r="V235" s="20"/>
      <c r="W235" s="20"/>
      <c r="X235" s="20"/>
      <c r="Y235" s="20"/>
      <c r="Z235" s="18"/>
      <c r="AA235" s="18"/>
      <c r="AB235" s="18"/>
      <c r="AC235" s="18"/>
      <c r="AD235" s="18"/>
      <c r="AE235" s="18"/>
      <c r="AF235" s="18"/>
      <c r="AG235" s="18"/>
      <c r="AH235" s="18"/>
      <c r="AI235" s="18"/>
      <c r="AJ235" s="18"/>
      <c r="AK235" s="18"/>
      <c r="AL235" s="18"/>
      <c r="AM235" s="18"/>
      <c r="AN235" s="18"/>
      <c r="AT235" s="4" t="s">
        <v>372</v>
      </c>
      <c r="AU235" s="7"/>
      <c r="AV235" s="4"/>
      <c r="AW235" s="4"/>
      <c r="AX235" s="4"/>
      <c r="BP235" t="s">
        <v>372</v>
      </c>
      <c r="BW235" t="s">
        <v>372</v>
      </c>
      <c r="CD235" t="s">
        <v>372</v>
      </c>
      <c r="CK235" s="5" t="s">
        <v>372</v>
      </c>
      <c r="FS235" t="s">
        <v>371</v>
      </c>
      <c r="FT235" t="s">
        <v>372</v>
      </c>
      <c r="FU235" t="s">
        <v>372</v>
      </c>
      <c r="FV235" t="s">
        <v>372</v>
      </c>
      <c r="GA235" t="s">
        <v>371</v>
      </c>
      <c r="GB235" t="s">
        <v>372</v>
      </c>
      <c r="GC235" t="s">
        <v>372</v>
      </c>
      <c r="GD235" t="s">
        <v>372</v>
      </c>
    </row>
    <row r="236" spans="1:186" x14ac:dyDescent="0.25">
      <c r="A236" s="15"/>
      <c r="B236" s="16" t="s">
        <v>372</v>
      </c>
      <c r="C236" s="15"/>
      <c r="D236" s="15"/>
      <c r="E236" s="15"/>
      <c r="F236" s="15"/>
      <c r="G236" s="15"/>
      <c r="I236" s="9" t="s">
        <v>7</v>
      </c>
      <c r="J236" s="9"/>
      <c r="K236" s="9"/>
      <c r="L236" s="9"/>
      <c r="M236" s="9"/>
      <c r="N236" s="9"/>
      <c r="O236" s="9"/>
      <c r="Q236" s="20"/>
      <c r="R236" s="20" t="s">
        <v>372</v>
      </c>
      <c r="S236" s="20"/>
      <c r="T236" s="20"/>
      <c r="U236" s="20"/>
      <c r="V236" s="20"/>
      <c r="W236" s="20"/>
      <c r="X236" s="20"/>
      <c r="Y236" s="20"/>
      <c r="Z236" s="18"/>
      <c r="AA236" s="18"/>
      <c r="AB236" s="18"/>
      <c r="AC236" s="18"/>
      <c r="AD236" s="18"/>
      <c r="AE236" s="18"/>
      <c r="AF236" s="18"/>
      <c r="AG236" s="18"/>
      <c r="AH236" s="18"/>
      <c r="AI236" s="18"/>
      <c r="AJ236" s="18"/>
      <c r="AK236" s="18"/>
      <c r="AL236" s="18"/>
      <c r="AM236" s="18"/>
      <c r="AN236" s="18"/>
      <c r="AS236" s="5" t="s">
        <v>443</v>
      </c>
      <c r="AT236" s="4">
        <v>6.53</v>
      </c>
      <c r="AU236" s="7"/>
      <c r="AV236" s="4"/>
      <c r="AW236" s="4"/>
      <c r="AX236" s="4"/>
      <c r="BO236" t="s">
        <v>864</v>
      </c>
      <c r="BP236">
        <v>52.429499999999997</v>
      </c>
      <c r="BV236" t="s">
        <v>864</v>
      </c>
      <c r="BW236">
        <v>66.134900000000002</v>
      </c>
      <c r="CC236" t="s">
        <v>262</v>
      </c>
      <c r="CD236">
        <v>101.184</v>
      </c>
      <c r="CJ236" s="5" t="s">
        <v>262</v>
      </c>
      <c r="CK236" s="5" t="s">
        <v>851</v>
      </c>
      <c r="FS236">
        <v>80</v>
      </c>
      <c r="FT236" t="s">
        <v>746</v>
      </c>
      <c r="FU236" t="s">
        <v>745</v>
      </c>
      <c r="FV236" t="s">
        <v>744</v>
      </c>
      <c r="GA236">
        <v>80</v>
      </c>
      <c r="GB236" t="s">
        <v>746</v>
      </c>
      <c r="GC236" t="s">
        <v>745</v>
      </c>
      <c r="GD236" t="s">
        <v>744</v>
      </c>
    </row>
    <row r="237" spans="1:186" x14ac:dyDescent="0.25">
      <c r="A237" s="16" t="s">
        <v>262</v>
      </c>
      <c r="B237" s="16" t="s">
        <v>730</v>
      </c>
      <c r="C237" s="15"/>
      <c r="D237" s="15"/>
      <c r="E237" s="15"/>
      <c r="F237" s="15"/>
      <c r="G237" s="15"/>
      <c r="I237" s="9"/>
      <c r="J237" s="9"/>
      <c r="K237" s="9"/>
      <c r="L237" s="9"/>
      <c r="M237" s="9"/>
      <c r="N237" s="9"/>
      <c r="O237" s="9"/>
      <c r="Q237" s="20" t="s">
        <v>745</v>
      </c>
      <c r="R237" s="20">
        <v>46.67</v>
      </c>
      <c r="S237" s="20"/>
      <c r="T237" s="20"/>
      <c r="U237" s="20"/>
      <c r="V237" s="20"/>
      <c r="W237" s="20"/>
      <c r="X237" s="20"/>
      <c r="Y237" s="20"/>
      <c r="Z237" s="18"/>
      <c r="AA237" s="18"/>
      <c r="AB237" s="18"/>
      <c r="AC237" s="18"/>
      <c r="AD237" s="18"/>
      <c r="AE237" s="18"/>
      <c r="AF237" s="18"/>
      <c r="AG237" s="18"/>
      <c r="AH237" s="18"/>
      <c r="AI237" s="18"/>
      <c r="AJ237" s="18"/>
      <c r="AK237" s="18"/>
      <c r="AL237" s="18"/>
      <c r="AM237" s="18"/>
      <c r="AN237" s="18"/>
      <c r="AT237" s="4" t="s">
        <v>372</v>
      </c>
      <c r="AU237" s="7"/>
      <c r="AV237" s="4"/>
      <c r="AW237" s="4"/>
      <c r="AX237" s="4"/>
      <c r="BP237" t="s">
        <v>372</v>
      </c>
      <c r="BW237" t="s">
        <v>372</v>
      </c>
      <c r="CD237" t="s">
        <v>372</v>
      </c>
      <c r="CK237" s="5" t="s">
        <v>372</v>
      </c>
      <c r="FS237" t="s">
        <v>365</v>
      </c>
      <c r="FT237">
        <v>394.83100000000002</v>
      </c>
      <c r="FU237">
        <v>11114.6</v>
      </c>
      <c r="FV237">
        <v>3756.43</v>
      </c>
      <c r="GA237" t="s">
        <v>365</v>
      </c>
      <c r="GB237">
        <v>394.83100000000002</v>
      </c>
      <c r="GC237">
        <v>11114.6</v>
      </c>
      <c r="GD237">
        <v>3756.43</v>
      </c>
    </row>
    <row r="238" spans="1:186" x14ac:dyDescent="0.25">
      <c r="A238" s="15"/>
      <c r="B238" s="16" t="s">
        <v>372</v>
      </c>
      <c r="C238" s="15"/>
      <c r="D238" s="15"/>
      <c r="E238" s="15"/>
      <c r="F238" s="15"/>
      <c r="G238" s="15"/>
      <c r="I238" s="9" t="s">
        <v>360</v>
      </c>
      <c r="J238" s="9" t="s">
        <v>361</v>
      </c>
      <c r="K238" s="9" t="s">
        <v>362</v>
      </c>
      <c r="L238" s="9" t="s">
        <v>363</v>
      </c>
      <c r="M238" s="9" t="s">
        <v>364</v>
      </c>
      <c r="N238" s="9" t="s">
        <v>365</v>
      </c>
      <c r="O238" s="9" t="s">
        <v>366</v>
      </c>
      <c r="Q238" s="20"/>
      <c r="R238" s="20" t="s">
        <v>372</v>
      </c>
      <c r="S238" s="20"/>
      <c r="T238" s="20"/>
      <c r="U238" s="20"/>
      <c r="V238" s="20"/>
      <c r="W238" s="20"/>
      <c r="X238" s="20"/>
      <c r="Y238" s="20"/>
      <c r="Z238" s="18"/>
      <c r="AA238" s="18"/>
      <c r="AB238" s="18"/>
      <c r="AC238" s="18"/>
      <c r="AD238" s="18"/>
      <c r="AE238" s="18"/>
      <c r="AF238" s="18"/>
      <c r="AG238" s="18"/>
      <c r="AH238" s="18"/>
      <c r="AI238" s="18"/>
      <c r="AJ238" s="18"/>
      <c r="AK238" s="18"/>
      <c r="AL238" s="18"/>
      <c r="AM238" s="18"/>
      <c r="AN238" s="18"/>
      <c r="AS238" s="5" t="s">
        <v>448</v>
      </c>
      <c r="AT238" s="4">
        <v>78.48</v>
      </c>
      <c r="AU238" s="7"/>
      <c r="AV238" s="4"/>
      <c r="AW238" s="4"/>
      <c r="AX238" s="4"/>
      <c r="BO238" t="s">
        <v>6</v>
      </c>
      <c r="BP238">
        <v>117.173</v>
      </c>
      <c r="BQ238">
        <v>570</v>
      </c>
      <c r="BV238" t="s">
        <v>6</v>
      </c>
      <c r="BW238">
        <v>117.173</v>
      </c>
      <c r="BX238">
        <v>570</v>
      </c>
      <c r="CC238" t="s">
        <v>263</v>
      </c>
      <c r="CD238">
        <v>234.273</v>
      </c>
      <c r="CE238">
        <v>570</v>
      </c>
      <c r="CJ238" s="5" t="s">
        <v>263</v>
      </c>
      <c r="CK238" s="5" t="s">
        <v>852</v>
      </c>
      <c r="CL238" s="5" t="s">
        <v>55</v>
      </c>
      <c r="FS238" t="s">
        <v>371</v>
      </c>
      <c r="FT238" t="s">
        <v>372</v>
      </c>
      <c r="FU238" t="s">
        <v>372</v>
      </c>
      <c r="FV238" t="s">
        <v>372</v>
      </c>
      <c r="GA238" t="s">
        <v>371</v>
      </c>
      <c r="GB238" t="s">
        <v>372</v>
      </c>
      <c r="GC238" t="s">
        <v>372</v>
      </c>
      <c r="GD238" t="s">
        <v>372</v>
      </c>
    </row>
    <row r="239" spans="1:186" x14ac:dyDescent="0.25">
      <c r="A239" s="16" t="s">
        <v>263</v>
      </c>
      <c r="B239" s="16" t="s">
        <v>731</v>
      </c>
      <c r="C239" s="16" t="s">
        <v>55</v>
      </c>
      <c r="D239" s="15"/>
      <c r="E239" s="15"/>
      <c r="F239" s="15"/>
      <c r="G239" s="15"/>
      <c r="I239" s="9">
        <v>180</v>
      </c>
      <c r="J239" s="9" t="s">
        <v>263</v>
      </c>
      <c r="K239" s="10">
        <v>10467917</v>
      </c>
      <c r="L239" s="10">
        <v>23889</v>
      </c>
      <c r="M239" s="10">
        <v>5589</v>
      </c>
      <c r="N239" s="10">
        <v>1046683</v>
      </c>
      <c r="O239" s="9" t="s">
        <v>289</v>
      </c>
      <c r="Q239" s="20" t="s">
        <v>744</v>
      </c>
      <c r="R239" s="20">
        <v>17.309999999999999</v>
      </c>
      <c r="S239" s="20"/>
      <c r="T239" s="20"/>
      <c r="U239" s="20"/>
      <c r="V239" s="20"/>
      <c r="W239" s="20"/>
      <c r="X239" s="20"/>
      <c r="Y239" s="20"/>
      <c r="Z239" s="18"/>
      <c r="AA239" s="18"/>
      <c r="AB239" s="18"/>
      <c r="AC239" s="18"/>
      <c r="AD239" s="18"/>
      <c r="AE239" s="18"/>
      <c r="AF239" s="18"/>
      <c r="AG239" s="18"/>
      <c r="AH239" s="18"/>
      <c r="AI239" s="18"/>
      <c r="AJ239" s="18"/>
      <c r="AK239" s="18"/>
      <c r="AL239" s="18"/>
      <c r="AM239" s="18"/>
      <c r="AN239" s="18"/>
      <c r="AT239" s="4" t="s">
        <v>372</v>
      </c>
      <c r="AU239" s="7"/>
      <c r="AV239" s="4"/>
      <c r="AW239" s="4"/>
      <c r="AX239" s="4"/>
      <c r="BP239" t="s">
        <v>372</v>
      </c>
      <c r="BW239" t="s">
        <v>372</v>
      </c>
      <c r="CD239" t="s">
        <v>372</v>
      </c>
      <c r="CK239" s="5" t="s">
        <v>372</v>
      </c>
      <c r="FS239">
        <v>100</v>
      </c>
      <c r="FT239" t="s">
        <v>746</v>
      </c>
      <c r="FU239" t="s">
        <v>745</v>
      </c>
      <c r="FV239" t="s">
        <v>744</v>
      </c>
      <c r="GA239">
        <v>100</v>
      </c>
      <c r="GB239" t="s">
        <v>746</v>
      </c>
      <c r="GC239" t="s">
        <v>745</v>
      </c>
      <c r="GD239" t="s">
        <v>744</v>
      </c>
    </row>
    <row r="240" spans="1:186" x14ac:dyDescent="0.25">
      <c r="A240" s="15"/>
      <c r="B240" s="16" t="s">
        <v>372</v>
      </c>
      <c r="C240" s="15"/>
      <c r="D240" s="15"/>
      <c r="E240" s="15"/>
      <c r="F240" s="15"/>
      <c r="G240" s="15"/>
      <c r="I240" s="9"/>
      <c r="J240" s="9" t="s">
        <v>262</v>
      </c>
      <c r="K240" s="10">
        <v>10446946</v>
      </c>
      <c r="L240" s="10">
        <v>11154</v>
      </c>
      <c r="M240" s="10">
        <v>5589</v>
      </c>
      <c r="N240" s="10">
        <v>452250</v>
      </c>
      <c r="O240" s="9" t="s">
        <v>288</v>
      </c>
      <c r="Q240" s="20"/>
      <c r="R240" s="20" t="s">
        <v>372</v>
      </c>
      <c r="S240" s="20"/>
      <c r="T240" s="20"/>
      <c r="U240" s="20"/>
      <c r="V240" s="20"/>
      <c r="W240" s="20"/>
      <c r="X240" s="20"/>
      <c r="Y240" s="20"/>
      <c r="Z240" s="18"/>
      <c r="AA240" s="18"/>
      <c r="AB240" s="18"/>
      <c r="AC240" s="18"/>
      <c r="AD240" s="18"/>
      <c r="AE240" s="18"/>
      <c r="AF240" s="18"/>
      <c r="AG240" s="18"/>
      <c r="AH240" s="18"/>
      <c r="AI240" s="18"/>
      <c r="AJ240" s="18"/>
      <c r="AK240" s="18"/>
      <c r="AL240" s="18"/>
      <c r="AM240" s="18"/>
      <c r="AN240" s="18"/>
      <c r="AS240" s="5" t="s">
        <v>442</v>
      </c>
      <c r="AT240" s="4">
        <v>17.329999999999998</v>
      </c>
      <c r="AU240" s="7" t="s">
        <v>39</v>
      </c>
      <c r="AV240" s="4"/>
      <c r="AW240" s="4"/>
      <c r="AX240" s="4"/>
      <c r="BO240" t="s">
        <v>864</v>
      </c>
      <c r="BP240">
        <v>37.046100000000003</v>
      </c>
      <c r="BV240" t="s">
        <v>864</v>
      </c>
      <c r="BW240">
        <v>46.730200000000004</v>
      </c>
      <c r="CC240" t="s">
        <v>262</v>
      </c>
      <c r="CD240">
        <v>109.54600000000001</v>
      </c>
      <c r="CJ240" s="5" t="s">
        <v>262</v>
      </c>
      <c r="CK240" s="5" t="s">
        <v>853</v>
      </c>
      <c r="FS240" t="s">
        <v>365</v>
      </c>
      <c r="FT240">
        <v>148.81899999999999</v>
      </c>
      <c r="FU240">
        <v>11392.5</v>
      </c>
      <c r="FV240">
        <v>3927.31</v>
      </c>
      <c r="GA240" t="s">
        <v>365</v>
      </c>
      <c r="GB240">
        <v>148.81899999999999</v>
      </c>
      <c r="GC240">
        <v>11392.5</v>
      </c>
      <c r="GD240">
        <v>3927.31</v>
      </c>
    </row>
    <row r="241" spans="1:186" x14ac:dyDescent="0.25">
      <c r="A241" s="16" t="s">
        <v>262</v>
      </c>
      <c r="B241" s="16" t="s">
        <v>732</v>
      </c>
      <c r="C241" s="15"/>
      <c r="D241" s="15"/>
      <c r="E241" s="15"/>
      <c r="F241" s="15"/>
      <c r="G241" s="15"/>
      <c r="I241" s="9"/>
      <c r="J241" s="9"/>
      <c r="K241" s="9"/>
      <c r="L241" s="9"/>
      <c r="M241" s="9"/>
      <c r="N241" s="9"/>
      <c r="O241" s="9"/>
      <c r="Q241" s="20" t="s">
        <v>746</v>
      </c>
      <c r="R241" s="20">
        <v>34.74</v>
      </c>
      <c r="S241" s="19">
        <v>630</v>
      </c>
      <c r="T241" s="20"/>
      <c r="U241" s="20"/>
      <c r="V241" s="20"/>
      <c r="W241" s="20"/>
      <c r="X241" s="20"/>
      <c r="Y241" s="20"/>
      <c r="Z241" s="18"/>
      <c r="AA241" s="18"/>
      <c r="AB241" s="18"/>
      <c r="AC241" s="18"/>
      <c r="AD241" s="18"/>
      <c r="AE241" s="18"/>
      <c r="AF241" s="18"/>
      <c r="AG241" s="18"/>
      <c r="AH241" s="18"/>
      <c r="AI241" s="18"/>
      <c r="AJ241" s="18"/>
      <c r="AK241" s="18"/>
      <c r="AL241" s="18"/>
      <c r="AM241" s="18"/>
      <c r="AN241" s="18"/>
      <c r="AT241" s="4" t="s">
        <v>372</v>
      </c>
      <c r="AU241" s="7"/>
      <c r="AV241" s="4"/>
      <c r="AW241" s="4"/>
      <c r="AX241" s="4"/>
      <c r="BP241" t="s">
        <v>372</v>
      </c>
      <c r="BW241" t="s">
        <v>372</v>
      </c>
      <c r="CD241" t="s">
        <v>372</v>
      </c>
      <c r="CK241" s="5" t="s">
        <v>372</v>
      </c>
      <c r="FS241" t="s">
        <v>371</v>
      </c>
      <c r="FT241" t="s">
        <v>372</v>
      </c>
      <c r="FU241" t="s">
        <v>372</v>
      </c>
      <c r="FV241" t="s">
        <v>372</v>
      </c>
      <c r="GA241" t="s">
        <v>371</v>
      </c>
      <c r="GB241" t="s">
        <v>372</v>
      </c>
      <c r="GC241" t="s">
        <v>372</v>
      </c>
      <c r="GD241" t="s">
        <v>372</v>
      </c>
    </row>
    <row r="242" spans="1:186" x14ac:dyDescent="0.25">
      <c r="A242" s="15"/>
      <c r="B242" s="16" t="s">
        <v>372</v>
      </c>
      <c r="C242" s="15"/>
      <c r="D242" s="15"/>
      <c r="E242" s="15"/>
      <c r="F242" s="15"/>
      <c r="G242" s="15"/>
      <c r="I242" s="9"/>
      <c r="J242" s="9"/>
      <c r="K242" s="9"/>
      <c r="L242" s="9"/>
      <c r="M242" s="9"/>
      <c r="N242" s="9"/>
      <c r="O242" s="9"/>
      <c r="Q242" s="20"/>
      <c r="R242" s="20" t="s">
        <v>372</v>
      </c>
      <c r="S242" s="20"/>
      <c r="T242" s="20"/>
      <c r="U242" s="20"/>
      <c r="V242" s="20"/>
      <c r="W242" s="20"/>
      <c r="X242" s="20"/>
      <c r="Y242" s="20"/>
      <c r="Z242" s="18"/>
      <c r="AA242" s="18"/>
      <c r="AB242" s="18"/>
      <c r="AC242" s="18"/>
      <c r="AD242" s="18"/>
      <c r="AE242" s="18"/>
      <c r="AF242" s="18"/>
      <c r="AG242" s="18"/>
      <c r="AH242" s="18"/>
      <c r="AI242" s="18"/>
      <c r="AJ242" s="18"/>
      <c r="AK242" s="18"/>
      <c r="AL242" s="18"/>
      <c r="AM242" s="18"/>
      <c r="AN242" s="18"/>
      <c r="AS242" s="5" t="s">
        <v>427</v>
      </c>
      <c r="AT242" s="4">
        <v>0</v>
      </c>
      <c r="AU242" s="7"/>
      <c r="AV242" s="4"/>
      <c r="AW242" s="4"/>
      <c r="AX242" s="4"/>
      <c r="BO242" t="s">
        <v>6</v>
      </c>
      <c r="BP242">
        <v>95.390500000000003</v>
      </c>
      <c r="BQ242">
        <v>600</v>
      </c>
      <c r="BV242" t="s">
        <v>6</v>
      </c>
      <c r="BW242">
        <v>95.390500000000003</v>
      </c>
      <c r="BX242">
        <v>600</v>
      </c>
      <c r="CC242" t="s">
        <v>263</v>
      </c>
      <c r="CD242">
        <v>255.35</v>
      </c>
      <c r="CE242">
        <v>600</v>
      </c>
      <c r="CJ242" s="5" t="s">
        <v>263</v>
      </c>
      <c r="CK242" s="5" t="s">
        <v>854</v>
      </c>
      <c r="CL242" s="5" t="s">
        <v>57</v>
      </c>
      <c r="FS242">
        <v>120</v>
      </c>
      <c r="FT242" t="s">
        <v>746</v>
      </c>
      <c r="FU242" t="s">
        <v>745</v>
      </c>
      <c r="FV242" t="s">
        <v>744</v>
      </c>
      <c r="GA242">
        <v>120</v>
      </c>
      <c r="GB242" t="s">
        <v>746</v>
      </c>
      <c r="GC242" t="s">
        <v>745</v>
      </c>
      <c r="GD242" t="s">
        <v>744</v>
      </c>
    </row>
    <row r="243" spans="1:186" x14ac:dyDescent="0.25">
      <c r="A243" s="16" t="s">
        <v>263</v>
      </c>
      <c r="B243" s="16" t="s">
        <v>733</v>
      </c>
      <c r="C243" s="16" t="s">
        <v>57</v>
      </c>
      <c r="D243" s="15"/>
      <c r="E243" s="15"/>
      <c r="F243" s="15"/>
      <c r="G243" s="15"/>
      <c r="I243" s="9" t="s">
        <v>369</v>
      </c>
      <c r="J243" s="9"/>
      <c r="K243" s="9"/>
      <c r="L243" s="9"/>
      <c r="M243" s="9"/>
      <c r="N243" s="9"/>
      <c r="O243" s="9"/>
      <c r="Q243" s="20" t="s">
        <v>745</v>
      </c>
      <c r="R243" s="20">
        <v>50.53</v>
      </c>
      <c r="S243" s="20"/>
      <c r="T243" s="20"/>
      <c r="U243" s="20"/>
      <c r="V243" s="20"/>
      <c r="W243" s="20"/>
      <c r="X243" s="20"/>
      <c r="Y243" s="20"/>
      <c r="Z243" s="18"/>
      <c r="AA243" s="18"/>
      <c r="AB243" s="18"/>
      <c r="AC243" s="18"/>
      <c r="AD243" s="18"/>
      <c r="AE243" s="18"/>
      <c r="AF243" s="18"/>
      <c r="AG243" s="18"/>
      <c r="AH243" s="18"/>
      <c r="AI243" s="18"/>
      <c r="AJ243" s="18"/>
      <c r="AK243" s="18"/>
      <c r="AL243" s="18"/>
      <c r="AM243" s="18"/>
      <c r="AN243" s="18"/>
      <c r="AT243" s="4" t="s">
        <v>372</v>
      </c>
      <c r="AU243" s="7"/>
      <c r="AV243" s="4"/>
      <c r="AW243" s="4"/>
      <c r="AX243" s="4"/>
      <c r="BP243" t="s">
        <v>372</v>
      </c>
      <c r="BW243" t="s">
        <v>372</v>
      </c>
      <c r="CD243" t="s">
        <v>372</v>
      </c>
      <c r="CK243" s="5" t="s">
        <v>372</v>
      </c>
      <c r="FS243" t="s">
        <v>365</v>
      </c>
      <c r="FT243">
        <v>2.4509E-2</v>
      </c>
      <c r="FU243">
        <v>11294.9</v>
      </c>
      <c r="FV243">
        <v>4035.3</v>
      </c>
      <c r="GA243" t="s">
        <v>365</v>
      </c>
      <c r="GB243">
        <v>2.4509E-2</v>
      </c>
      <c r="GC243">
        <v>11294.9</v>
      </c>
      <c r="GD243">
        <v>4035.3</v>
      </c>
    </row>
    <row r="244" spans="1:186" x14ac:dyDescent="0.25">
      <c r="A244" s="15"/>
      <c r="B244" s="16" t="s">
        <v>372</v>
      </c>
      <c r="C244" s="15"/>
      <c r="D244" s="15"/>
      <c r="E244" s="15"/>
      <c r="F244" s="15"/>
      <c r="G244" s="15"/>
      <c r="I244" s="9" t="s">
        <v>361</v>
      </c>
      <c r="J244" s="9" t="s">
        <v>370</v>
      </c>
      <c r="K244" s="9" t="s">
        <v>360</v>
      </c>
      <c r="L244" s="9"/>
      <c r="M244" s="9"/>
      <c r="N244" s="9"/>
      <c r="O244" s="9"/>
      <c r="Q244" s="20"/>
      <c r="R244" s="20" t="s">
        <v>372</v>
      </c>
      <c r="S244" s="20"/>
      <c r="T244" s="20"/>
      <c r="U244" s="20"/>
      <c r="V244" s="20"/>
      <c r="W244" s="20"/>
      <c r="X244" s="20"/>
      <c r="Y244" s="20"/>
      <c r="Z244" s="18"/>
      <c r="AA244" s="18"/>
      <c r="AB244" s="18"/>
      <c r="AC244" s="18"/>
      <c r="AD244" s="18"/>
      <c r="AE244" s="18"/>
      <c r="AF244" s="18"/>
      <c r="AG244" s="18"/>
      <c r="AH244" s="18"/>
      <c r="AI244" s="18"/>
      <c r="AJ244" s="18"/>
      <c r="AK244" s="18"/>
      <c r="AL244" s="18"/>
      <c r="AM244" s="18"/>
      <c r="AN244" s="18"/>
      <c r="AS244" s="5" t="s">
        <v>429</v>
      </c>
      <c r="AT244" s="4">
        <v>0</v>
      </c>
      <c r="AU244" s="7"/>
      <c r="AV244" s="4"/>
      <c r="AW244" s="4"/>
      <c r="AX244" s="4"/>
      <c r="BO244" t="s">
        <v>864</v>
      </c>
      <c r="BP244">
        <v>49.729100000000003</v>
      </c>
      <c r="BV244" t="s">
        <v>864</v>
      </c>
      <c r="BW244">
        <v>62.7286</v>
      </c>
      <c r="CC244" t="s">
        <v>262</v>
      </c>
      <c r="CD244">
        <v>82.511300000000006</v>
      </c>
      <c r="CJ244" s="5" t="s">
        <v>262</v>
      </c>
      <c r="CK244" s="5" t="s">
        <v>855</v>
      </c>
      <c r="FS244" t="s">
        <v>371</v>
      </c>
      <c r="FT244" t="s">
        <v>372</v>
      </c>
      <c r="FU244" t="s">
        <v>372</v>
      </c>
      <c r="FV244" t="s">
        <v>372</v>
      </c>
      <c r="GA244" t="s">
        <v>371</v>
      </c>
      <c r="GB244" t="s">
        <v>372</v>
      </c>
      <c r="GC244" t="s">
        <v>372</v>
      </c>
      <c r="GD244" t="s">
        <v>372</v>
      </c>
    </row>
    <row r="245" spans="1:186" x14ac:dyDescent="0.25">
      <c r="A245" s="16" t="s">
        <v>262</v>
      </c>
      <c r="B245" s="16" t="s">
        <v>734</v>
      </c>
      <c r="C245" s="15"/>
      <c r="D245" s="15"/>
      <c r="E245" s="15"/>
      <c r="F245" s="15"/>
      <c r="G245" s="15"/>
      <c r="I245" s="9"/>
      <c r="J245" s="9" t="s">
        <v>371</v>
      </c>
      <c r="K245" s="9"/>
      <c r="L245" s="9"/>
      <c r="M245" s="9"/>
      <c r="N245" s="9"/>
      <c r="O245" s="9"/>
      <c r="Q245" s="20" t="s">
        <v>744</v>
      </c>
      <c r="R245" s="20">
        <v>14.73</v>
      </c>
      <c r="S245" s="20"/>
      <c r="T245" s="20"/>
      <c r="U245" s="20"/>
      <c r="V245" s="20"/>
      <c r="W245" s="20"/>
      <c r="X245" s="20"/>
      <c r="Y245" s="20"/>
      <c r="Z245" s="18"/>
      <c r="AA245" s="18"/>
      <c r="AB245" s="18"/>
      <c r="AC245" s="18"/>
      <c r="AD245" s="18"/>
      <c r="AE245" s="18"/>
      <c r="AF245" s="18"/>
      <c r="AG245" s="18"/>
      <c r="AH245" s="18"/>
      <c r="AI245" s="18"/>
      <c r="AJ245" s="18"/>
      <c r="AK245" s="18"/>
      <c r="AL245" s="18"/>
      <c r="AM245" s="18"/>
      <c r="AN245" s="18"/>
      <c r="AT245" s="4" t="s">
        <v>372</v>
      </c>
      <c r="AU245" s="7"/>
      <c r="AV245" s="4"/>
      <c r="AW245" s="4"/>
      <c r="AX245" s="4"/>
      <c r="BP245" t="s">
        <v>372</v>
      </c>
      <c r="BW245" t="s">
        <v>372</v>
      </c>
      <c r="CD245" t="s">
        <v>372</v>
      </c>
      <c r="CK245" s="5" t="s">
        <v>372</v>
      </c>
      <c r="FS245">
        <v>140</v>
      </c>
      <c r="FT245" t="s">
        <v>746</v>
      </c>
      <c r="FU245" t="s">
        <v>745</v>
      </c>
      <c r="FV245" t="s">
        <v>744</v>
      </c>
      <c r="GA245">
        <v>140</v>
      </c>
      <c r="GB245" t="s">
        <v>746</v>
      </c>
      <c r="GC245" t="s">
        <v>745</v>
      </c>
      <c r="GD245" t="s">
        <v>744</v>
      </c>
    </row>
    <row r="246" spans="1:186" x14ac:dyDescent="0.25">
      <c r="A246" s="15"/>
      <c r="B246" s="16" t="s">
        <v>372</v>
      </c>
      <c r="C246" s="15"/>
      <c r="D246" s="15"/>
      <c r="E246" s="15"/>
      <c r="F246" s="15"/>
      <c r="G246" s="15"/>
      <c r="I246" s="9" t="s">
        <v>263</v>
      </c>
      <c r="J246" s="9" t="s">
        <v>289</v>
      </c>
      <c r="K246" s="9">
        <v>180</v>
      </c>
      <c r="L246" s="9"/>
      <c r="M246" s="9"/>
      <c r="N246" s="9"/>
      <c r="O246" s="9"/>
      <c r="Q246" s="20"/>
      <c r="R246" s="20" t="s">
        <v>372</v>
      </c>
      <c r="S246" s="20"/>
      <c r="T246" s="20"/>
      <c r="U246" s="20"/>
      <c r="V246" s="20"/>
      <c r="W246" s="20"/>
      <c r="X246" s="20"/>
      <c r="Y246" s="20"/>
      <c r="Z246" s="18"/>
      <c r="AA246" s="18"/>
      <c r="AB246" s="18"/>
      <c r="AC246" s="18"/>
      <c r="AD246" s="18"/>
      <c r="AE246" s="18"/>
      <c r="AF246" s="18"/>
      <c r="AG246" s="18"/>
      <c r="AH246" s="18"/>
      <c r="AI246" s="18"/>
      <c r="AJ246" s="18"/>
      <c r="AK246" s="18"/>
      <c r="AL246" s="18"/>
      <c r="AM246" s="18"/>
      <c r="AN246" s="18"/>
      <c r="AS246" s="5" t="s">
        <v>443</v>
      </c>
      <c r="AT246" s="4">
        <v>4.34</v>
      </c>
      <c r="AU246" s="7"/>
      <c r="AV246" s="4"/>
      <c r="AW246" s="4"/>
      <c r="AX246" s="4"/>
      <c r="BO246" t="s">
        <v>6</v>
      </c>
      <c r="BP246">
        <v>142.477</v>
      </c>
      <c r="BQ246">
        <v>630</v>
      </c>
      <c r="BV246" t="s">
        <v>6</v>
      </c>
      <c r="BW246">
        <v>142.477</v>
      </c>
      <c r="BX246">
        <v>630</v>
      </c>
      <c r="CC246" t="s">
        <v>263</v>
      </c>
      <c r="CD246">
        <v>250.99799999999999</v>
      </c>
      <c r="CE246">
        <v>630</v>
      </c>
      <c r="CJ246" s="5" t="s">
        <v>263</v>
      </c>
      <c r="CK246" s="5" t="s">
        <v>856</v>
      </c>
      <c r="CL246" s="5" t="s">
        <v>59</v>
      </c>
      <c r="FS246" t="s">
        <v>365</v>
      </c>
      <c r="FT246">
        <v>2.4509E-2</v>
      </c>
      <c r="FU246">
        <v>11768.8</v>
      </c>
      <c r="FV246">
        <v>3949.62</v>
      </c>
      <c r="GA246" t="s">
        <v>365</v>
      </c>
      <c r="GB246">
        <v>2.4509E-2</v>
      </c>
      <c r="GC246">
        <v>11768.8</v>
      </c>
      <c r="GD246">
        <v>3949.62</v>
      </c>
    </row>
    <row r="247" spans="1:186" x14ac:dyDescent="0.25">
      <c r="A247" s="16" t="s">
        <v>263</v>
      </c>
      <c r="B247" s="16" t="s">
        <v>735</v>
      </c>
      <c r="C247" s="16" t="s">
        <v>59</v>
      </c>
      <c r="D247" s="15"/>
      <c r="E247" s="15"/>
      <c r="F247" s="15"/>
      <c r="G247" s="15"/>
      <c r="I247" s="9"/>
      <c r="J247" s="9" t="s">
        <v>372</v>
      </c>
      <c r="K247" s="9"/>
      <c r="L247" s="9"/>
      <c r="M247" s="9"/>
      <c r="N247" s="9"/>
      <c r="O247" s="9"/>
      <c r="Q247" s="20" t="s">
        <v>746</v>
      </c>
      <c r="R247" s="20">
        <v>35.28</v>
      </c>
      <c r="S247" s="19">
        <v>660</v>
      </c>
      <c r="T247" s="20"/>
      <c r="U247" s="20"/>
      <c r="V247" s="20"/>
      <c r="W247" s="20"/>
      <c r="X247" s="20"/>
      <c r="Y247" s="20"/>
      <c r="Z247" s="18"/>
      <c r="AA247" s="18"/>
      <c r="AB247" s="18"/>
      <c r="AC247" s="18"/>
      <c r="AD247" s="18"/>
      <c r="AE247" s="18"/>
      <c r="AF247" s="18"/>
      <c r="AG247" s="18"/>
      <c r="AH247" s="18"/>
      <c r="AI247" s="18"/>
      <c r="AJ247" s="18"/>
      <c r="AK247" s="18"/>
      <c r="AL247" s="18"/>
      <c r="AM247" s="18"/>
      <c r="AN247" s="18"/>
      <c r="AT247" s="4" t="s">
        <v>372</v>
      </c>
      <c r="AU247" s="7"/>
      <c r="AV247" s="4"/>
      <c r="AW247" s="4"/>
      <c r="AX247" s="4"/>
      <c r="BP247" t="s">
        <v>372</v>
      </c>
      <c r="BW247" t="s">
        <v>372</v>
      </c>
      <c r="CD247" t="s">
        <v>372</v>
      </c>
      <c r="CK247" s="5" t="s">
        <v>372</v>
      </c>
      <c r="FS247" t="s">
        <v>371</v>
      </c>
      <c r="FT247" t="s">
        <v>372</v>
      </c>
      <c r="FU247" t="s">
        <v>372</v>
      </c>
      <c r="FV247" t="s">
        <v>372</v>
      </c>
      <c r="GA247" t="s">
        <v>371</v>
      </c>
      <c r="GB247" t="s">
        <v>372</v>
      </c>
      <c r="GC247" t="s">
        <v>372</v>
      </c>
      <c r="GD247" t="s">
        <v>372</v>
      </c>
    </row>
    <row r="248" spans="1:186" x14ac:dyDescent="0.25">
      <c r="A248" s="15"/>
      <c r="B248" s="16" t="s">
        <v>372</v>
      </c>
      <c r="C248" s="15"/>
      <c r="D248" s="15"/>
      <c r="E248" s="15"/>
      <c r="F248" s="15"/>
      <c r="G248" s="15"/>
      <c r="I248" s="9" t="s">
        <v>262</v>
      </c>
      <c r="J248" s="9" t="s">
        <v>288</v>
      </c>
      <c r="K248" s="9"/>
      <c r="L248" s="9"/>
      <c r="M248" s="9"/>
      <c r="N248" s="9"/>
      <c r="O248" s="9"/>
      <c r="Q248" s="20"/>
      <c r="R248" s="20" t="s">
        <v>372</v>
      </c>
      <c r="S248" s="20"/>
      <c r="T248" s="20"/>
      <c r="U248" s="20"/>
      <c r="V248" s="20"/>
      <c r="W248" s="20"/>
      <c r="X248" s="20"/>
      <c r="Y248" s="20"/>
      <c r="Z248" s="18"/>
      <c r="AA248" s="18"/>
      <c r="AB248" s="18"/>
      <c r="AC248" s="18"/>
      <c r="AD248" s="18"/>
      <c r="AE248" s="18"/>
      <c r="AF248" s="18"/>
      <c r="AG248" s="18"/>
      <c r="AH248" s="18"/>
      <c r="AI248" s="18"/>
      <c r="AJ248" s="18"/>
      <c r="AK248" s="18"/>
      <c r="AL248" s="18"/>
      <c r="AM248" s="18"/>
      <c r="AN248" s="18"/>
      <c r="AS248" s="5" t="s">
        <v>448</v>
      </c>
      <c r="AT248" s="4">
        <v>78.33</v>
      </c>
      <c r="AU248" s="7"/>
      <c r="AV248" s="4"/>
      <c r="AW248" s="4"/>
      <c r="AX248" s="4"/>
      <c r="BO248" t="s">
        <v>864</v>
      </c>
      <c r="BP248">
        <v>16.861799999999999</v>
      </c>
      <c r="BV248" t="s">
        <v>864</v>
      </c>
      <c r="BW248">
        <v>21.269600000000001</v>
      </c>
      <c r="CC248" t="s">
        <v>262</v>
      </c>
      <c r="CD248">
        <v>63.125100000000003</v>
      </c>
      <c r="CJ248" s="5" t="s">
        <v>262</v>
      </c>
      <c r="CK248" s="5" t="s">
        <v>857</v>
      </c>
      <c r="FS248">
        <v>160</v>
      </c>
      <c r="FT248" t="s">
        <v>746</v>
      </c>
      <c r="FU248" t="s">
        <v>745</v>
      </c>
      <c r="FV248" t="s">
        <v>744</v>
      </c>
      <c r="GA248">
        <v>160</v>
      </c>
      <c r="GB248" t="s">
        <v>746</v>
      </c>
      <c r="GC248" t="s">
        <v>745</v>
      </c>
      <c r="GD248" t="s">
        <v>744</v>
      </c>
    </row>
    <row r="249" spans="1:186" x14ac:dyDescent="0.25">
      <c r="A249" s="16" t="s">
        <v>262</v>
      </c>
      <c r="B249" s="16" t="s">
        <v>736</v>
      </c>
      <c r="C249" s="15"/>
      <c r="D249" s="15"/>
      <c r="E249" s="15"/>
      <c r="F249" s="15"/>
      <c r="G249" s="15"/>
      <c r="I249" s="9"/>
      <c r="J249" s="9" t="s">
        <v>372</v>
      </c>
      <c r="K249" s="9"/>
      <c r="L249" s="9"/>
      <c r="M249" s="9"/>
      <c r="N249" s="9"/>
      <c r="O249" s="9"/>
      <c r="Q249" s="20" t="s">
        <v>745</v>
      </c>
      <c r="R249" s="20">
        <v>48.8</v>
      </c>
      <c r="S249" s="20"/>
      <c r="T249" s="20"/>
      <c r="U249" s="20"/>
      <c r="V249" s="20"/>
      <c r="W249" s="20"/>
      <c r="X249" s="20"/>
      <c r="Y249" s="20"/>
      <c r="Z249" s="18"/>
      <c r="AA249" s="18"/>
      <c r="AB249" s="18"/>
      <c r="AC249" s="18"/>
      <c r="AD249" s="18"/>
      <c r="AE249" s="18"/>
      <c r="AF249" s="18"/>
      <c r="AG249" s="18"/>
      <c r="AH249" s="18"/>
      <c r="AI249" s="18"/>
      <c r="AJ249" s="18"/>
      <c r="AK249" s="18"/>
      <c r="AL249" s="18"/>
      <c r="AM249" s="18"/>
      <c r="AN249" s="18"/>
      <c r="AT249" s="4" t="s">
        <v>372</v>
      </c>
      <c r="AU249" s="7"/>
      <c r="AV249" s="4"/>
      <c r="AW249" s="4"/>
      <c r="AX249" s="4"/>
      <c r="BP249" t="s">
        <v>372</v>
      </c>
      <c r="BW249" t="s">
        <v>372</v>
      </c>
      <c r="CD249" t="s">
        <v>372</v>
      </c>
      <c r="CK249" s="5" t="s">
        <v>372</v>
      </c>
      <c r="FS249" t="s">
        <v>365</v>
      </c>
      <c r="FT249">
        <v>2.4509E-2</v>
      </c>
      <c r="FU249">
        <v>11810.9</v>
      </c>
      <c r="FV249">
        <v>4096.57</v>
      </c>
      <c r="GA249" t="s">
        <v>365</v>
      </c>
      <c r="GB249">
        <v>2.4509E-2</v>
      </c>
      <c r="GC249">
        <v>11810.9</v>
      </c>
      <c r="GD249">
        <v>4096.57</v>
      </c>
    </row>
    <row r="250" spans="1:186" x14ac:dyDescent="0.25">
      <c r="A250" s="15"/>
      <c r="B250" s="16" t="s">
        <v>372</v>
      </c>
      <c r="C250" s="15"/>
      <c r="D250" s="15"/>
      <c r="E250" s="15"/>
      <c r="F250" s="15"/>
      <c r="G250" s="15"/>
      <c r="I250" s="9"/>
      <c r="J250" s="9"/>
      <c r="K250" s="9"/>
      <c r="L250" s="9"/>
      <c r="M250" s="9"/>
      <c r="N250" s="9"/>
      <c r="O250" s="9"/>
      <c r="Q250" s="20"/>
      <c r="R250" s="20" t="s">
        <v>372</v>
      </c>
      <c r="S250" s="20"/>
      <c r="T250" s="20"/>
      <c r="U250" s="20"/>
      <c r="V250" s="20"/>
      <c r="W250" s="20"/>
      <c r="X250" s="20"/>
      <c r="Y250" s="20"/>
      <c r="Z250" s="18"/>
      <c r="AA250" s="18"/>
      <c r="AB250" s="18"/>
      <c r="AC250" s="18"/>
      <c r="AD250" s="18"/>
      <c r="AE250" s="18"/>
      <c r="AF250" s="18"/>
      <c r="AG250" s="18"/>
      <c r="AH250" s="18"/>
      <c r="AI250" s="18"/>
      <c r="AJ250" s="18"/>
      <c r="AK250" s="18"/>
      <c r="AL250" s="18"/>
      <c r="AM250" s="18"/>
      <c r="AN250" s="18"/>
      <c r="AS250" s="5" t="s">
        <v>442</v>
      </c>
      <c r="AT250" s="4">
        <v>18.2</v>
      </c>
      <c r="AU250" s="7" t="s">
        <v>41</v>
      </c>
      <c r="AV250" s="4"/>
      <c r="AW250" s="4"/>
      <c r="AX250" s="4"/>
      <c r="BO250" t="s">
        <v>6</v>
      </c>
      <c r="BP250">
        <v>83.322599999999994</v>
      </c>
      <c r="BQ250">
        <v>660</v>
      </c>
      <c r="BV250" t="s">
        <v>6</v>
      </c>
      <c r="BW250">
        <v>83.322599999999994</v>
      </c>
      <c r="BX250">
        <v>660</v>
      </c>
      <c r="CC250" t="s">
        <v>263</v>
      </c>
      <c r="CD250">
        <v>233.881</v>
      </c>
      <c r="CE250">
        <v>660</v>
      </c>
      <c r="CJ250" s="5" t="s">
        <v>263</v>
      </c>
      <c r="CK250" s="5" t="s">
        <v>858</v>
      </c>
      <c r="CL250" s="5" t="s">
        <v>61</v>
      </c>
      <c r="FS250" t="s">
        <v>371</v>
      </c>
      <c r="FT250" t="s">
        <v>372</v>
      </c>
      <c r="FU250" t="s">
        <v>372</v>
      </c>
      <c r="FV250" t="s">
        <v>372</v>
      </c>
      <c r="GA250" t="s">
        <v>371</v>
      </c>
      <c r="GB250" t="s">
        <v>372</v>
      </c>
      <c r="GC250" t="s">
        <v>372</v>
      </c>
      <c r="GD250" t="s">
        <v>372</v>
      </c>
    </row>
    <row r="251" spans="1:186" x14ac:dyDescent="0.25">
      <c r="A251" s="16" t="s">
        <v>263</v>
      </c>
      <c r="B251" s="16" t="s">
        <v>737</v>
      </c>
      <c r="C251" s="16" t="s">
        <v>61</v>
      </c>
      <c r="D251" s="15"/>
      <c r="E251" s="15"/>
      <c r="F251" s="15"/>
      <c r="G251" s="15"/>
      <c r="I251" s="9"/>
      <c r="J251" s="9"/>
      <c r="K251" s="9"/>
      <c r="L251" s="9"/>
      <c r="M251" s="9"/>
      <c r="N251" s="9"/>
      <c r="O251" s="9"/>
      <c r="Q251" s="20" t="s">
        <v>744</v>
      </c>
      <c r="R251" s="20">
        <v>15.92</v>
      </c>
      <c r="S251" s="20"/>
      <c r="T251" s="20"/>
      <c r="U251" s="20"/>
      <c r="V251" s="20"/>
      <c r="W251" s="20"/>
      <c r="X251" s="20"/>
      <c r="Y251" s="20"/>
      <c r="Z251" s="18"/>
      <c r="AA251" s="18"/>
      <c r="AB251" s="18"/>
      <c r="AC251" s="18"/>
      <c r="AD251" s="18"/>
      <c r="AE251" s="18"/>
      <c r="AF251" s="18"/>
      <c r="AG251" s="18"/>
      <c r="AH251" s="18"/>
      <c r="AI251" s="18"/>
      <c r="AJ251" s="18"/>
      <c r="AK251" s="18"/>
      <c r="AL251" s="18"/>
      <c r="AM251" s="18"/>
      <c r="AN251" s="18"/>
      <c r="AT251" s="4" t="s">
        <v>372</v>
      </c>
      <c r="AU251" s="7"/>
      <c r="AV251" s="4"/>
      <c r="AW251" s="4"/>
      <c r="AX251" s="4"/>
      <c r="BP251" t="s">
        <v>372</v>
      </c>
      <c r="BW251" t="s">
        <v>372</v>
      </c>
      <c r="CD251" t="s">
        <v>372</v>
      </c>
      <c r="CK251" s="5" t="s">
        <v>372</v>
      </c>
      <c r="FS251">
        <v>180</v>
      </c>
      <c r="FT251" t="s">
        <v>746</v>
      </c>
      <c r="FU251" t="s">
        <v>745</v>
      </c>
      <c r="FV251" t="s">
        <v>744</v>
      </c>
      <c r="GA251">
        <v>180</v>
      </c>
      <c r="GB251" t="s">
        <v>746</v>
      </c>
      <c r="GC251" t="s">
        <v>745</v>
      </c>
      <c r="GD251" t="s">
        <v>744</v>
      </c>
    </row>
    <row r="252" spans="1:186" x14ac:dyDescent="0.25">
      <c r="A252" s="15"/>
      <c r="B252" s="16" t="s">
        <v>372</v>
      </c>
      <c r="C252" s="15"/>
      <c r="D252" s="15"/>
      <c r="E252" s="15"/>
      <c r="F252" s="15"/>
      <c r="G252" s="15"/>
      <c r="I252" s="9" t="s">
        <v>373</v>
      </c>
      <c r="J252" s="9"/>
      <c r="K252" s="9"/>
      <c r="L252" s="9"/>
      <c r="M252" s="9"/>
      <c r="N252" s="9"/>
      <c r="O252" s="9"/>
      <c r="Q252" s="20"/>
      <c r="R252" s="20" t="s">
        <v>372</v>
      </c>
      <c r="S252" s="20"/>
      <c r="T252" s="20"/>
      <c r="U252" s="20"/>
      <c r="V252" s="20"/>
      <c r="W252" s="20"/>
      <c r="X252" s="20"/>
      <c r="Y252" s="20"/>
      <c r="Z252" s="18"/>
      <c r="AA252" s="18"/>
      <c r="AB252" s="18"/>
      <c r="AC252" s="18"/>
      <c r="AD252" s="18"/>
      <c r="AE252" s="18"/>
      <c r="AF252" s="18"/>
      <c r="AG252" s="18"/>
      <c r="AH252" s="18"/>
      <c r="AI252" s="18"/>
      <c r="AJ252" s="18"/>
      <c r="AK252" s="18"/>
      <c r="AL252" s="18"/>
      <c r="AM252" s="18"/>
      <c r="AN252" s="18"/>
      <c r="AS252" s="5" t="s">
        <v>427</v>
      </c>
      <c r="AT252" s="4">
        <v>2.48</v>
      </c>
      <c r="AU252" s="7"/>
      <c r="AV252" s="4"/>
      <c r="AW252" s="4"/>
      <c r="AX252" s="4"/>
      <c r="BO252" t="s">
        <v>864</v>
      </c>
      <c r="BP252">
        <v>48.767800000000001</v>
      </c>
      <c r="BV252" t="s">
        <v>864</v>
      </c>
      <c r="BW252">
        <v>61.515999999999998</v>
      </c>
      <c r="CC252" t="s">
        <v>262</v>
      </c>
      <c r="CD252">
        <v>89.216999999999999</v>
      </c>
      <c r="CJ252" s="5" t="s">
        <v>262</v>
      </c>
      <c r="CK252" s="5" t="s">
        <v>859</v>
      </c>
      <c r="FS252" t="s">
        <v>365</v>
      </c>
      <c r="FT252">
        <v>2.4515700000000001E-2</v>
      </c>
      <c r="FU252">
        <v>11567.9</v>
      </c>
      <c r="FV252">
        <v>4405.62</v>
      </c>
      <c r="GA252" t="s">
        <v>365</v>
      </c>
      <c r="GB252">
        <v>2.4515700000000001E-2</v>
      </c>
      <c r="GC252">
        <v>11567.9</v>
      </c>
      <c r="GD252">
        <v>4405.62</v>
      </c>
    </row>
    <row r="253" spans="1:186" x14ac:dyDescent="0.25">
      <c r="A253" s="16" t="s">
        <v>262</v>
      </c>
      <c r="B253" s="16" t="s">
        <v>738</v>
      </c>
      <c r="C253" s="15"/>
      <c r="D253" s="15"/>
      <c r="E253" s="15"/>
      <c r="F253" s="15"/>
      <c r="G253" s="15"/>
      <c r="I253" s="9" t="s">
        <v>361</v>
      </c>
      <c r="J253" s="9" t="s">
        <v>365</v>
      </c>
      <c r="K253" s="9" t="s">
        <v>360</v>
      </c>
      <c r="L253" s="9"/>
      <c r="M253" s="9"/>
      <c r="N253" s="9"/>
      <c r="O253" s="9"/>
      <c r="Q253" s="20" t="s">
        <v>746</v>
      </c>
      <c r="R253" s="20">
        <v>34.46</v>
      </c>
      <c r="S253" s="19">
        <v>690</v>
      </c>
      <c r="T253" s="20"/>
      <c r="U253" s="20"/>
      <c r="V253" s="20"/>
      <c r="W253" s="20"/>
      <c r="X253" s="20"/>
      <c r="Y253" s="20"/>
      <c r="Z253" s="18"/>
      <c r="AA253" s="18"/>
      <c r="AB253" s="18"/>
      <c r="AC253" s="18"/>
      <c r="AD253" s="18"/>
      <c r="AE253" s="18"/>
      <c r="AF253" s="18"/>
      <c r="AG253" s="18"/>
      <c r="AH253" s="18"/>
      <c r="AI253" s="18"/>
      <c r="AJ253" s="18"/>
      <c r="AK253" s="18"/>
      <c r="AL253" s="18"/>
      <c r="AM253" s="18"/>
      <c r="AN253" s="18"/>
      <c r="AT253" s="4" t="s">
        <v>372</v>
      </c>
      <c r="AU253" s="7"/>
      <c r="AV253" s="4"/>
      <c r="AW253" s="4"/>
      <c r="AX253" s="4"/>
      <c r="BP253" t="s">
        <v>372</v>
      </c>
      <c r="BW253" t="s">
        <v>372</v>
      </c>
      <c r="CD253" t="s">
        <v>372</v>
      </c>
      <c r="CK253" s="5" t="s">
        <v>372</v>
      </c>
      <c r="FS253" t="s">
        <v>371</v>
      </c>
      <c r="FT253" t="s">
        <v>372</v>
      </c>
      <c r="FU253" t="s">
        <v>372</v>
      </c>
      <c r="FV253" t="s">
        <v>372</v>
      </c>
      <c r="GA253" t="s">
        <v>371</v>
      </c>
      <c r="GB253" t="s">
        <v>372</v>
      </c>
      <c r="GC253" t="s">
        <v>372</v>
      </c>
      <c r="GD253" t="s">
        <v>372</v>
      </c>
    </row>
    <row r="254" spans="1:186" x14ac:dyDescent="0.25">
      <c r="A254" s="15"/>
      <c r="B254" s="16" t="s">
        <v>372</v>
      </c>
      <c r="C254" s="15"/>
      <c r="D254" s="15"/>
      <c r="E254" s="15"/>
      <c r="F254" s="15"/>
      <c r="G254" s="15"/>
      <c r="I254" s="9"/>
      <c r="J254" s="9" t="s">
        <v>371</v>
      </c>
      <c r="K254" s="9"/>
      <c r="L254" s="9"/>
      <c r="M254" s="9"/>
      <c r="N254" s="9"/>
      <c r="O254" s="9"/>
      <c r="Q254" s="20"/>
      <c r="R254" s="20" t="s">
        <v>372</v>
      </c>
      <c r="S254" s="20"/>
      <c r="T254" s="20"/>
      <c r="U254" s="20"/>
      <c r="V254" s="20"/>
      <c r="W254" s="20"/>
      <c r="X254" s="20"/>
      <c r="Y254" s="20"/>
      <c r="Z254" s="18"/>
      <c r="AA254" s="18"/>
      <c r="AB254" s="18"/>
      <c r="AC254" s="18"/>
      <c r="AD254" s="18"/>
      <c r="AE254" s="18"/>
      <c r="AF254" s="18"/>
      <c r="AG254" s="18"/>
      <c r="AH254" s="18"/>
      <c r="AI254" s="18"/>
      <c r="AJ254" s="18"/>
      <c r="AK254" s="18"/>
      <c r="AL254" s="18"/>
      <c r="AM254" s="18"/>
      <c r="AN254" s="18"/>
      <c r="AS254" s="5" t="s">
        <v>429</v>
      </c>
      <c r="AT254" s="4">
        <v>0.01</v>
      </c>
      <c r="AU254" s="7"/>
      <c r="AV254" s="4"/>
      <c r="AW254" s="4"/>
      <c r="AX254" s="4"/>
      <c r="BO254" t="s">
        <v>6</v>
      </c>
      <c r="BP254">
        <v>93.899900000000002</v>
      </c>
      <c r="BQ254">
        <v>690</v>
      </c>
      <c r="BV254" t="s">
        <v>6</v>
      </c>
      <c r="BW254">
        <v>93.899900000000002</v>
      </c>
      <c r="BX254">
        <v>690</v>
      </c>
      <c r="CC254" t="s">
        <v>263</v>
      </c>
      <c r="CD254">
        <v>216.69300000000001</v>
      </c>
      <c r="CE254">
        <v>690</v>
      </c>
      <c r="CJ254" s="5" t="s">
        <v>263</v>
      </c>
      <c r="CK254" s="5" t="s">
        <v>860</v>
      </c>
      <c r="CL254" s="5" t="s">
        <v>63</v>
      </c>
      <c r="FS254">
        <v>200</v>
      </c>
      <c r="FT254" t="s">
        <v>746</v>
      </c>
      <c r="FU254" t="s">
        <v>745</v>
      </c>
      <c r="FV254" t="s">
        <v>744</v>
      </c>
      <c r="GA254">
        <v>200</v>
      </c>
      <c r="GB254" t="s">
        <v>746</v>
      </c>
      <c r="GC254" t="s">
        <v>745</v>
      </c>
      <c r="GD254" t="s">
        <v>744</v>
      </c>
    </row>
    <row r="255" spans="1:186" x14ac:dyDescent="0.25">
      <c r="A255" s="16" t="s">
        <v>263</v>
      </c>
      <c r="B255" s="16" t="s">
        <v>739</v>
      </c>
      <c r="C255" s="16" t="s">
        <v>63</v>
      </c>
      <c r="D255" s="15"/>
      <c r="E255" s="15"/>
      <c r="F255" s="15"/>
      <c r="G255" s="15"/>
      <c r="I255" s="9" t="s">
        <v>263</v>
      </c>
      <c r="J255" s="10">
        <v>187276</v>
      </c>
      <c r="K255" s="9">
        <v>180</v>
      </c>
      <c r="L255" s="9"/>
      <c r="M255" s="9"/>
      <c r="N255" s="9"/>
      <c r="O255" s="9"/>
      <c r="Q255" s="20" t="s">
        <v>745</v>
      </c>
      <c r="R255" s="20">
        <v>49.62</v>
      </c>
      <c r="S255" s="20"/>
      <c r="T255" s="20"/>
      <c r="U255" s="20"/>
      <c r="V255" s="20"/>
      <c r="W255" s="20"/>
      <c r="X255" s="20"/>
      <c r="Y255" s="20"/>
      <c r="Z255" s="18"/>
      <c r="AA255" s="18"/>
      <c r="AB255" s="18"/>
      <c r="AC255" s="18"/>
      <c r="AD255" s="18"/>
      <c r="AE255" s="18"/>
      <c r="AF255" s="18"/>
      <c r="AG255" s="18"/>
      <c r="AH255" s="18"/>
      <c r="AI255" s="18"/>
      <c r="AJ255" s="18"/>
      <c r="AK255" s="18"/>
      <c r="AL255" s="18"/>
      <c r="AM255" s="18"/>
      <c r="AN255" s="18"/>
      <c r="AT255" s="4" t="s">
        <v>372</v>
      </c>
      <c r="AU255" s="7"/>
      <c r="AV255" s="4"/>
      <c r="AW255" s="4"/>
      <c r="AX255" s="4"/>
      <c r="BP255" t="s">
        <v>372</v>
      </c>
      <c r="BW255" t="s">
        <v>372</v>
      </c>
      <c r="CD255" t="s">
        <v>372</v>
      </c>
      <c r="CK255" s="5" t="s">
        <v>372</v>
      </c>
      <c r="FS255" t="s">
        <v>365</v>
      </c>
      <c r="FT255">
        <v>2.4509E-2</v>
      </c>
      <c r="FU255">
        <v>11613.8</v>
      </c>
      <c r="FV255">
        <v>4341.01</v>
      </c>
      <c r="GA255" t="s">
        <v>365</v>
      </c>
      <c r="GB255">
        <v>2.4509E-2</v>
      </c>
      <c r="GC255">
        <v>11613.8</v>
      </c>
      <c r="GD255">
        <v>4341.01</v>
      </c>
    </row>
    <row r="256" spans="1:186" x14ac:dyDescent="0.25">
      <c r="A256" s="15"/>
      <c r="B256" s="16" t="s">
        <v>372</v>
      </c>
      <c r="C256" s="15"/>
      <c r="D256" s="15"/>
      <c r="E256" s="15"/>
      <c r="F256" s="15"/>
      <c r="G256" s="15"/>
      <c r="I256" s="9"/>
      <c r="J256" s="9" t="s">
        <v>372</v>
      </c>
      <c r="K256" s="9"/>
      <c r="L256" s="9"/>
      <c r="M256" s="9"/>
      <c r="N256" s="9"/>
      <c r="O256" s="9"/>
      <c r="Q256" s="20"/>
      <c r="R256" s="20" t="s">
        <v>372</v>
      </c>
      <c r="S256" s="20"/>
      <c r="T256" s="20"/>
      <c r="U256" s="20"/>
      <c r="V256" s="20"/>
      <c r="W256" s="20"/>
      <c r="X256" s="20"/>
      <c r="Y256" s="20"/>
      <c r="Z256" s="18"/>
      <c r="AA256" s="18"/>
      <c r="AB256" s="18"/>
      <c r="AC256" s="18"/>
      <c r="AD256" s="18"/>
      <c r="AE256" s="18"/>
      <c r="AF256" s="18"/>
      <c r="AG256" s="18"/>
      <c r="AH256" s="18"/>
      <c r="AI256" s="18"/>
      <c r="AJ256" s="18"/>
      <c r="AK256" s="18"/>
      <c r="AL256" s="18"/>
      <c r="AM256" s="18"/>
      <c r="AN256" s="18"/>
      <c r="AS256" s="5" t="s">
        <v>443</v>
      </c>
      <c r="AT256" s="4">
        <v>5.45</v>
      </c>
      <c r="AU256" s="7"/>
      <c r="AV256" s="4"/>
      <c r="AW256" s="4"/>
      <c r="AX256" s="4"/>
      <c r="BO256" t="s">
        <v>864</v>
      </c>
      <c r="BP256">
        <v>40.172600000000003</v>
      </c>
      <c r="BV256" t="s">
        <v>864</v>
      </c>
      <c r="BW256">
        <v>50.673999999999999</v>
      </c>
      <c r="CC256" t="s">
        <v>262</v>
      </c>
      <c r="CD256">
        <v>68.956800000000001</v>
      </c>
      <c r="CJ256" s="5" t="s">
        <v>262</v>
      </c>
      <c r="CK256" s="5" t="s">
        <v>861</v>
      </c>
      <c r="FS256" t="s">
        <v>371</v>
      </c>
      <c r="FT256" t="s">
        <v>372</v>
      </c>
      <c r="FU256" t="s">
        <v>372</v>
      </c>
      <c r="FV256" t="s">
        <v>372</v>
      </c>
      <c r="GA256" t="s">
        <v>371</v>
      </c>
      <c r="GB256" t="s">
        <v>372</v>
      </c>
      <c r="GC256" t="s">
        <v>372</v>
      </c>
      <c r="GD256" t="s">
        <v>372</v>
      </c>
    </row>
    <row r="257" spans="1:90" x14ac:dyDescent="0.25">
      <c r="A257" s="16" t="s">
        <v>262</v>
      </c>
      <c r="B257" s="16" t="s">
        <v>740</v>
      </c>
      <c r="C257" s="15"/>
      <c r="D257" s="15"/>
      <c r="E257" s="15"/>
      <c r="F257" s="15"/>
      <c r="G257" s="15"/>
      <c r="I257" s="9" t="s">
        <v>262</v>
      </c>
      <c r="J257" s="10">
        <v>809179</v>
      </c>
      <c r="K257" s="9"/>
      <c r="L257" s="9"/>
      <c r="M257" s="9"/>
      <c r="N257" s="9"/>
      <c r="O257" s="9"/>
      <c r="Q257" s="20" t="s">
        <v>744</v>
      </c>
      <c r="R257" s="20">
        <v>15.93</v>
      </c>
      <c r="S257" s="20"/>
      <c r="T257" s="20"/>
      <c r="U257" s="20"/>
      <c r="V257" s="20"/>
      <c r="W257" s="20"/>
      <c r="X257" s="20"/>
      <c r="Y257" s="20"/>
      <c r="Z257" s="18"/>
      <c r="AA257" s="18"/>
      <c r="AB257" s="18"/>
      <c r="AC257" s="18"/>
      <c r="AD257" s="18"/>
      <c r="AE257" s="18"/>
      <c r="AF257" s="18"/>
      <c r="AG257" s="18"/>
      <c r="AH257" s="18"/>
      <c r="AI257" s="18"/>
      <c r="AJ257" s="18"/>
      <c r="AK257" s="18"/>
      <c r="AL257" s="18"/>
      <c r="AM257" s="18"/>
      <c r="AN257" s="18"/>
      <c r="AT257" s="4" t="s">
        <v>372</v>
      </c>
      <c r="AU257" s="7"/>
      <c r="AV257" s="4"/>
      <c r="AW257" s="4"/>
      <c r="AX257" s="4"/>
      <c r="BP257" t="s">
        <v>372</v>
      </c>
      <c r="BW257" t="s">
        <v>372</v>
      </c>
      <c r="CD257" t="s">
        <v>372</v>
      </c>
      <c r="CK257" s="5" t="s">
        <v>372</v>
      </c>
    </row>
    <row r="258" spans="1:90" x14ac:dyDescent="0.25">
      <c r="A258" s="15"/>
      <c r="B258" s="16" t="s">
        <v>372</v>
      </c>
      <c r="C258" s="15"/>
      <c r="D258" s="15"/>
      <c r="E258" s="15"/>
      <c r="F258" s="15"/>
      <c r="G258" s="15"/>
      <c r="I258" s="9"/>
      <c r="J258" s="9" t="s">
        <v>372</v>
      </c>
      <c r="K258" s="9"/>
      <c r="L258" s="9"/>
      <c r="M258" s="9"/>
      <c r="N258" s="9"/>
      <c r="O258" s="9"/>
      <c r="Q258" s="20"/>
      <c r="R258" s="20" t="s">
        <v>372</v>
      </c>
      <c r="S258" s="20"/>
      <c r="T258" s="20"/>
      <c r="U258" s="20"/>
      <c r="V258" s="20"/>
      <c r="W258" s="20"/>
      <c r="X258" s="20"/>
      <c r="Y258" s="20"/>
      <c r="Z258" s="18"/>
      <c r="AA258" s="18"/>
      <c r="AB258" s="18"/>
      <c r="AC258" s="18"/>
      <c r="AD258" s="18"/>
      <c r="AE258" s="18"/>
      <c r="AF258" s="18"/>
      <c r="AG258" s="18"/>
      <c r="AH258" s="18"/>
      <c r="AI258" s="18"/>
      <c r="AJ258" s="18"/>
      <c r="AK258" s="18"/>
      <c r="AL258" s="18"/>
      <c r="AM258" s="18"/>
      <c r="AN258" s="18"/>
      <c r="AS258" s="5" t="s">
        <v>448</v>
      </c>
      <c r="AT258" s="4">
        <v>73.849999999999994</v>
      </c>
      <c r="AU258" s="7"/>
      <c r="AV258" s="4"/>
      <c r="AW258" s="4"/>
      <c r="AX258" s="4"/>
    </row>
    <row r="259" spans="1:90" x14ac:dyDescent="0.25">
      <c r="A259" s="15"/>
      <c r="B259" s="15"/>
      <c r="C259" s="15"/>
      <c r="D259" s="15"/>
      <c r="E259" s="15"/>
      <c r="F259" s="15"/>
      <c r="G259" s="15"/>
      <c r="I259" s="9"/>
      <c r="J259" s="9"/>
      <c r="K259" s="9"/>
      <c r="L259" s="9"/>
      <c r="M259" s="9"/>
      <c r="N259" s="9"/>
      <c r="O259" s="9"/>
      <c r="Q259" s="20"/>
      <c r="R259" s="20"/>
      <c r="S259" s="20"/>
      <c r="T259" s="20"/>
      <c r="U259" s="20"/>
      <c r="V259" s="20"/>
      <c r="W259" s="20"/>
      <c r="X259" s="20"/>
      <c r="Y259" s="20"/>
      <c r="Z259" s="18"/>
      <c r="AA259" s="18"/>
      <c r="AB259" s="18"/>
      <c r="AC259" s="18"/>
      <c r="AD259" s="18"/>
      <c r="AE259" s="18"/>
      <c r="AF259" s="18"/>
      <c r="AG259" s="18"/>
      <c r="AH259" s="18"/>
      <c r="AI259" s="18"/>
      <c r="AJ259" s="18"/>
      <c r="AK259" s="18"/>
      <c r="AL259" s="18"/>
      <c r="AM259" s="18"/>
      <c r="AN259" s="18"/>
      <c r="AT259" s="4" t="s">
        <v>372</v>
      </c>
      <c r="AU259" s="7"/>
      <c r="AV259" s="4"/>
      <c r="AW259" s="4"/>
      <c r="AX259" s="4"/>
    </row>
    <row r="260" spans="1:90" x14ac:dyDescent="0.25">
      <c r="A260" s="15"/>
      <c r="B260" s="15"/>
      <c r="C260" s="15"/>
      <c r="D260" s="15"/>
      <c r="E260" s="15"/>
      <c r="F260" s="15"/>
      <c r="G260" s="15"/>
      <c r="I260" s="9"/>
      <c r="J260" s="9"/>
      <c r="K260" s="9"/>
      <c r="L260" s="9"/>
      <c r="M260" s="9"/>
      <c r="N260" s="9"/>
      <c r="O260" s="9"/>
      <c r="Q260" s="20"/>
      <c r="R260" s="20"/>
      <c r="S260" s="20"/>
      <c r="T260" s="20"/>
      <c r="U260" s="20"/>
      <c r="V260" s="20"/>
      <c r="W260" s="20"/>
      <c r="X260" s="20"/>
      <c r="Y260" s="20"/>
      <c r="Z260" s="18"/>
      <c r="AA260" s="18"/>
      <c r="AB260" s="18"/>
      <c r="AC260" s="18"/>
      <c r="AD260" s="18"/>
      <c r="AE260" s="18"/>
      <c r="AF260" s="18"/>
      <c r="AG260" s="18"/>
      <c r="AH260" s="18"/>
      <c r="AI260" s="18"/>
      <c r="AJ260" s="18"/>
      <c r="AK260" s="18"/>
      <c r="AL260" s="18"/>
      <c r="AM260" s="18"/>
      <c r="AN260" s="18"/>
      <c r="AS260" s="5" t="s">
        <v>442</v>
      </c>
      <c r="AT260" s="4">
        <v>17.760000000000002</v>
      </c>
      <c r="AU260" s="7" t="s">
        <v>43</v>
      </c>
      <c r="AV260" s="4"/>
      <c r="AW260" s="4"/>
      <c r="AX260" s="4"/>
      <c r="BO260" t="s">
        <v>375</v>
      </c>
      <c r="BV260" t="s">
        <v>375</v>
      </c>
      <c r="CC260" t="s">
        <v>375</v>
      </c>
      <c r="CJ260" s="5" t="s">
        <v>375</v>
      </c>
    </row>
    <row r="261" spans="1:90" x14ac:dyDescent="0.25">
      <c r="A261" s="16" t="s">
        <v>375</v>
      </c>
      <c r="B261" s="15"/>
      <c r="C261" s="15"/>
      <c r="D261" s="15"/>
      <c r="E261" s="15"/>
      <c r="F261" s="15"/>
      <c r="G261" s="15"/>
      <c r="I261" s="9" t="s">
        <v>375</v>
      </c>
      <c r="J261" s="9"/>
      <c r="K261" s="9"/>
      <c r="L261" s="9"/>
      <c r="M261" s="9"/>
      <c r="N261" s="9"/>
      <c r="O261" s="9"/>
      <c r="Q261" s="20" t="s">
        <v>373</v>
      </c>
      <c r="R261" s="20"/>
      <c r="S261" s="20"/>
      <c r="T261" s="20"/>
      <c r="U261" s="20"/>
      <c r="V261" s="20"/>
      <c r="W261" s="20"/>
      <c r="X261" s="20"/>
      <c r="Y261" s="20"/>
      <c r="Z261" s="18"/>
      <c r="AA261" s="18"/>
      <c r="AB261" s="18"/>
      <c r="AC261" s="18"/>
      <c r="AD261" s="18"/>
      <c r="AE261" s="18"/>
      <c r="AF261" s="18"/>
      <c r="AG261" s="18"/>
      <c r="AH261" s="18"/>
      <c r="AI261" s="18"/>
      <c r="AJ261" s="18"/>
      <c r="AK261" s="18"/>
      <c r="AL261" s="18"/>
      <c r="AM261" s="18"/>
      <c r="AN261" s="18"/>
      <c r="AT261" s="4" t="s">
        <v>372</v>
      </c>
      <c r="AU261" s="7"/>
      <c r="AV261" s="4"/>
      <c r="AW261" s="4"/>
      <c r="AX261" s="4"/>
    </row>
    <row r="262" spans="1:90" x14ac:dyDescent="0.25">
      <c r="A262" s="15"/>
      <c r="B262" s="15"/>
      <c r="C262" s="15"/>
      <c r="D262" s="15"/>
      <c r="E262" s="15"/>
      <c r="F262" s="15"/>
      <c r="G262" s="15"/>
      <c r="I262" s="9"/>
      <c r="J262" s="9"/>
      <c r="K262" s="9"/>
      <c r="L262" s="9"/>
      <c r="M262" s="9"/>
      <c r="N262" s="9"/>
      <c r="O262" s="9"/>
      <c r="Q262" s="20" t="s">
        <v>361</v>
      </c>
      <c r="R262" s="20" t="s">
        <v>365</v>
      </c>
      <c r="S262" s="20" t="s">
        <v>360</v>
      </c>
      <c r="T262" s="20"/>
      <c r="U262" s="20"/>
      <c r="V262" s="20"/>
      <c r="W262" s="20"/>
      <c r="X262" s="20"/>
      <c r="Y262" s="20"/>
      <c r="Z262" s="18"/>
      <c r="AA262" s="18"/>
      <c r="AB262" s="18"/>
      <c r="AC262" s="18"/>
      <c r="AD262" s="18"/>
      <c r="AE262" s="18"/>
      <c r="AF262" s="18"/>
      <c r="AG262" s="18"/>
      <c r="AH262" s="18"/>
      <c r="AI262" s="18"/>
      <c r="AJ262" s="18"/>
      <c r="AK262" s="18"/>
      <c r="AL262" s="18"/>
      <c r="AM262" s="18"/>
      <c r="AN262" s="18"/>
      <c r="AS262" s="5" t="s">
        <v>427</v>
      </c>
      <c r="AT262" s="4">
        <v>0.14000000000000001</v>
      </c>
      <c r="AU262" s="7"/>
      <c r="AV262" s="4"/>
      <c r="AW262" s="4"/>
      <c r="AX262" s="4"/>
      <c r="BO262">
        <v>0</v>
      </c>
      <c r="BP262" t="s">
        <v>6</v>
      </c>
      <c r="BQ262" t="s">
        <v>864</v>
      </c>
      <c r="BV262">
        <v>0</v>
      </c>
      <c r="BW262" t="s">
        <v>6</v>
      </c>
      <c r="BX262" t="s">
        <v>864</v>
      </c>
      <c r="CC262">
        <v>0</v>
      </c>
      <c r="CD262" t="s">
        <v>263</v>
      </c>
      <c r="CE262" t="s">
        <v>262</v>
      </c>
      <c r="CJ262" s="5" t="s">
        <v>17</v>
      </c>
      <c r="CK262" s="5" t="s">
        <v>263</v>
      </c>
      <c r="CL262" s="5" t="s">
        <v>262</v>
      </c>
    </row>
    <row r="263" spans="1:90" x14ac:dyDescent="0.25">
      <c r="A263" s="16" t="s">
        <v>17</v>
      </c>
      <c r="B263" s="16" t="s">
        <v>263</v>
      </c>
      <c r="C263" s="16" t="s">
        <v>262</v>
      </c>
      <c r="D263" s="15"/>
      <c r="E263" s="15"/>
      <c r="F263" s="15"/>
      <c r="G263" s="15"/>
      <c r="I263" s="9">
        <v>180</v>
      </c>
      <c r="J263" s="9" t="s">
        <v>263</v>
      </c>
      <c r="K263" s="9" t="s">
        <v>262</v>
      </c>
      <c r="L263" s="9"/>
      <c r="M263" s="9"/>
      <c r="N263" s="9"/>
      <c r="O263" s="9"/>
      <c r="Q263" s="20"/>
      <c r="R263" s="20" t="s">
        <v>371</v>
      </c>
      <c r="S263" s="20"/>
      <c r="T263" s="20"/>
      <c r="U263" s="20"/>
      <c r="V263" s="20"/>
      <c r="W263" s="20"/>
      <c r="X263" s="20"/>
      <c r="Y263" s="20"/>
      <c r="Z263" s="18"/>
      <c r="AA263" s="18"/>
      <c r="AB263" s="18"/>
      <c r="AC263" s="18"/>
      <c r="AD263" s="18"/>
      <c r="AE263" s="18"/>
      <c r="AF263" s="18"/>
      <c r="AG263" s="18"/>
      <c r="AH263" s="18"/>
      <c r="AI263" s="18"/>
      <c r="AJ263" s="18"/>
      <c r="AK263" s="18"/>
      <c r="AL263" s="18"/>
      <c r="AM263" s="18"/>
      <c r="AN263" s="18"/>
      <c r="AT263" s="4" t="s">
        <v>372</v>
      </c>
      <c r="AU263" s="7"/>
      <c r="AV263" s="4"/>
      <c r="AW263" s="4"/>
      <c r="AX263" s="4"/>
      <c r="BO263" t="s">
        <v>370</v>
      </c>
      <c r="BP263">
        <v>92.53</v>
      </c>
      <c r="BQ263">
        <v>7.47</v>
      </c>
      <c r="BV263" t="s">
        <v>370</v>
      </c>
      <c r="BW263">
        <v>90.76</v>
      </c>
      <c r="BX263">
        <v>9.24</v>
      </c>
      <c r="CC263" t="s">
        <v>370</v>
      </c>
      <c r="CD263">
        <v>94.6</v>
      </c>
      <c r="CE263">
        <v>5.4</v>
      </c>
      <c r="CJ263" s="5" t="s">
        <v>370</v>
      </c>
      <c r="CK263" s="5" t="s">
        <v>770</v>
      </c>
      <c r="CL263" s="5" t="s">
        <v>771</v>
      </c>
    </row>
    <row r="264" spans="1:90" x14ac:dyDescent="0.25">
      <c r="A264" s="16" t="s">
        <v>370</v>
      </c>
      <c r="B264" s="16" t="s">
        <v>651</v>
      </c>
      <c r="C264" s="16" t="s">
        <v>652</v>
      </c>
      <c r="D264" s="15"/>
      <c r="E264" s="15"/>
      <c r="F264" s="15"/>
      <c r="G264" s="15"/>
      <c r="I264" s="9" t="s">
        <v>370</v>
      </c>
      <c r="J264" s="9" t="s">
        <v>289</v>
      </c>
      <c r="K264" s="9" t="s">
        <v>288</v>
      </c>
      <c r="L264" s="9"/>
      <c r="M264" s="9"/>
      <c r="N264" s="9"/>
      <c r="O264" s="9"/>
      <c r="Q264" s="20" t="s">
        <v>746</v>
      </c>
      <c r="R264" s="20">
        <v>4548.22</v>
      </c>
      <c r="S264" s="19">
        <v>0</v>
      </c>
      <c r="T264" s="20"/>
      <c r="U264" s="20"/>
      <c r="V264" s="20"/>
      <c r="W264" s="20"/>
      <c r="X264" s="20"/>
      <c r="Y264" s="20"/>
      <c r="Z264" s="18"/>
      <c r="AA264" s="18"/>
      <c r="AB264" s="18"/>
      <c r="AC264" s="18"/>
      <c r="AD264" s="18"/>
      <c r="AE264" s="18"/>
      <c r="AF264" s="18"/>
      <c r="AG264" s="18"/>
      <c r="AH264" s="18"/>
      <c r="AI264" s="18"/>
      <c r="AJ264" s="18"/>
      <c r="AK264" s="18"/>
      <c r="AL264" s="18"/>
      <c r="AM264" s="18"/>
      <c r="AN264" s="18"/>
      <c r="AS264" s="5" t="s">
        <v>429</v>
      </c>
      <c r="AT264" s="4">
        <v>0</v>
      </c>
      <c r="AU264" s="7"/>
      <c r="AV264" s="4"/>
      <c r="AW264" s="4"/>
      <c r="AX264" s="4"/>
      <c r="BO264" t="s">
        <v>371</v>
      </c>
      <c r="BP264" t="s">
        <v>372</v>
      </c>
      <c r="BQ264" t="s">
        <v>372</v>
      </c>
      <c r="BV264" t="s">
        <v>371</v>
      </c>
      <c r="BW264" t="s">
        <v>372</v>
      </c>
      <c r="BX264" t="s">
        <v>372</v>
      </c>
      <c r="CC264" t="s">
        <v>371</v>
      </c>
      <c r="CD264" t="s">
        <v>372</v>
      </c>
      <c r="CE264" t="s">
        <v>372</v>
      </c>
      <c r="CJ264" s="5" t="s">
        <v>371</v>
      </c>
      <c r="CK264" s="5" t="s">
        <v>372</v>
      </c>
      <c r="CL264" s="5" t="s">
        <v>372</v>
      </c>
    </row>
    <row r="265" spans="1:90" x14ac:dyDescent="0.25">
      <c r="A265" s="16" t="s">
        <v>371</v>
      </c>
      <c r="B265" s="16" t="s">
        <v>372</v>
      </c>
      <c r="C265" s="16" t="s">
        <v>372</v>
      </c>
      <c r="D265" s="15"/>
      <c r="E265" s="15"/>
      <c r="F265" s="15"/>
      <c r="G265" s="15"/>
      <c r="I265" s="9" t="s">
        <v>371</v>
      </c>
      <c r="J265" s="9" t="s">
        <v>372</v>
      </c>
      <c r="K265" s="9" t="s">
        <v>372</v>
      </c>
      <c r="L265" s="9"/>
      <c r="M265" s="9"/>
      <c r="N265" s="9"/>
      <c r="O265" s="9"/>
      <c r="Q265" s="20"/>
      <c r="R265" s="20" t="s">
        <v>372</v>
      </c>
      <c r="S265" s="20"/>
      <c r="T265" s="20"/>
      <c r="U265" s="20"/>
      <c r="V265" s="20"/>
      <c r="W265" s="20"/>
      <c r="X265" s="20"/>
      <c r="Y265" s="20"/>
      <c r="Z265" s="18"/>
      <c r="AA265" s="18"/>
      <c r="AB265" s="18"/>
      <c r="AC265" s="18"/>
      <c r="AD265" s="18"/>
      <c r="AE265" s="18"/>
      <c r="AF265" s="18"/>
      <c r="AG265" s="18"/>
      <c r="AH265" s="18"/>
      <c r="AI265" s="18"/>
      <c r="AJ265" s="18"/>
      <c r="AK265" s="18"/>
      <c r="AL265" s="18"/>
      <c r="AM265" s="18"/>
      <c r="AN265" s="18"/>
      <c r="AT265" s="4" t="s">
        <v>372</v>
      </c>
      <c r="AU265" s="7"/>
      <c r="AV265" s="4"/>
      <c r="AW265" s="4"/>
      <c r="AX265" s="4"/>
      <c r="BO265">
        <v>30</v>
      </c>
      <c r="BP265" t="s">
        <v>6</v>
      </c>
      <c r="BQ265" t="s">
        <v>864</v>
      </c>
      <c r="BV265">
        <v>30</v>
      </c>
      <c r="BW265" t="s">
        <v>6</v>
      </c>
      <c r="BX265" t="s">
        <v>864</v>
      </c>
      <c r="CC265">
        <v>30</v>
      </c>
      <c r="CD265" t="s">
        <v>263</v>
      </c>
      <c r="CE265" t="s">
        <v>262</v>
      </c>
      <c r="CJ265" s="5" t="s">
        <v>19</v>
      </c>
      <c r="CK265" s="5" t="s">
        <v>263</v>
      </c>
      <c r="CL265" s="5" t="s">
        <v>262</v>
      </c>
    </row>
    <row r="266" spans="1:90" x14ac:dyDescent="0.25">
      <c r="A266" s="16" t="s">
        <v>19</v>
      </c>
      <c r="B266" s="16" t="s">
        <v>263</v>
      </c>
      <c r="C266" s="16" t="s">
        <v>262</v>
      </c>
      <c r="D266" s="15"/>
      <c r="E266" s="15"/>
      <c r="F266" s="15"/>
      <c r="G266" s="15"/>
      <c r="I266" s="9"/>
      <c r="J266" s="9"/>
      <c r="K266" s="9"/>
      <c r="L266" s="9"/>
      <c r="M266" s="9"/>
      <c r="N266" s="9"/>
      <c r="O266" s="9"/>
      <c r="Q266" s="20" t="s">
        <v>745</v>
      </c>
      <c r="R266" s="20">
        <v>865.03499999999997</v>
      </c>
      <c r="S266" s="20"/>
      <c r="T266" s="20"/>
      <c r="U266" s="20"/>
      <c r="V266" s="20"/>
      <c r="W266" s="20"/>
      <c r="X266" s="20"/>
      <c r="Y266" s="20"/>
      <c r="Z266" s="18"/>
      <c r="AA266" s="18"/>
      <c r="AB266" s="18"/>
      <c r="AC266" s="18"/>
      <c r="AD266" s="18"/>
      <c r="AE266" s="18"/>
      <c r="AF266" s="18"/>
      <c r="AG266" s="18"/>
      <c r="AH266" s="18"/>
      <c r="AI266" s="18"/>
      <c r="AJ266" s="18"/>
      <c r="AK266" s="18"/>
      <c r="AL266" s="18"/>
      <c r="AM266" s="18"/>
      <c r="AN266" s="18"/>
      <c r="AS266" s="5" t="s">
        <v>443</v>
      </c>
      <c r="AT266" s="4">
        <v>5.15</v>
      </c>
      <c r="AU266" s="7"/>
      <c r="AV266" s="4"/>
      <c r="AW266" s="4"/>
      <c r="AX266" s="4"/>
      <c r="BO266" t="s">
        <v>370</v>
      </c>
      <c r="BP266">
        <v>78.97</v>
      </c>
      <c r="BQ266">
        <v>21.03</v>
      </c>
      <c r="BV266" t="s">
        <v>370</v>
      </c>
      <c r="BW266">
        <v>74.86</v>
      </c>
      <c r="BX266">
        <v>25.14</v>
      </c>
      <c r="CC266" t="s">
        <v>370</v>
      </c>
      <c r="CD266">
        <v>75.92</v>
      </c>
      <c r="CE266">
        <v>24.08</v>
      </c>
      <c r="CJ266" s="5" t="s">
        <v>370</v>
      </c>
      <c r="CK266" s="5" t="s">
        <v>772</v>
      </c>
      <c r="CL266" s="5" t="s">
        <v>773</v>
      </c>
    </row>
    <row r="267" spans="1:90" x14ac:dyDescent="0.25">
      <c r="A267" s="16" t="s">
        <v>370</v>
      </c>
      <c r="B267" s="16" t="s">
        <v>653</v>
      </c>
      <c r="C267" s="16" t="s">
        <v>654</v>
      </c>
      <c r="D267" s="15"/>
      <c r="E267" s="15"/>
      <c r="F267" s="15"/>
      <c r="G267" s="15"/>
      <c r="I267" s="9" t="s">
        <v>376</v>
      </c>
      <c r="J267" s="9"/>
      <c r="K267" s="9"/>
      <c r="L267" s="9"/>
      <c r="M267" s="9"/>
      <c r="N267" s="9"/>
      <c r="O267" s="9"/>
      <c r="Q267" s="20"/>
      <c r="R267" s="20" t="s">
        <v>372</v>
      </c>
      <c r="S267" s="20"/>
      <c r="T267" s="20"/>
      <c r="U267" s="20"/>
      <c r="V267" s="20"/>
      <c r="W267" s="20"/>
      <c r="X267" s="20"/>
      <c r="Y267" s="20"/>
      <c r="Z267" s="18"/>
      <c r="AA267" s="18"/>
      <c r="AB267" s="18"/>
      <c r="AC267" s="18"/>
      <c r="AD267" s="18"/>
      <c r="AE267" s="18"/>
      <c r="AF267" s="18"/>
      <c r="AG267" s="18"/>
      <c r="AH267" s="18"/>
      <c r="AI267" s="18"/>
      <c r="AJ267" s="18"/>
      <c r="AK267" s="18"/>
      <c r="AL267" s="18"/>
      <c r="AM267" s="18"/>
      <c r="AN267" s="18"/>
      <c r="AT267" s="4" t="s">
        <v>372</v>
      </c>
      <c r="AU267" s="7"/>
      <c r="AV267" s="4"/>
      <c r="AW267" s="4"/>
      <c r="AX267" s="4"/>
      <c r="BO267" t="s">
        <v>371</v>
      </c>
      <c r="BP267" t="s">
        <v>372</v>
      </c>
      <c r="BQ267" t="s">
        <v>372</v>
      </c>
      <c r="BV267" t="s">
        <v>371</v>
      </c>
      <c r="BW267" t="s">
        <v>372</v>
      </c>
      <c r="BX267" t="s">
        <v>372</v>
      </c>
      <c r="CC267" t="s">
        <v>371</v>
      </c>
      <c r="CD267" t="s">
        <v>372</v>
      </c>
      <c r="CE267" t="s">
        <v>372</v>
      </c>
      <c r="CJ267" s="5" t="s">
        <v>371</v>
      </c>
      <c r="CK267" s="5" t="s">
        <v>372</v>
      </c>
      <c r="CL267" s="5" t="s">
        <v>372</v>
      </c>
    </row>
    <row r="268" spans="1:90" x14ac:dyDescent="0.25">
      <c r="A268" s="16" t="s">
        <v>371</v>
      </c>
      <c r="B268" s="16" t="s">
        <v>372</v>
      </c>
      <c r="C268" s="16" t="s">
        <v>372</v>
      </c>
      <c r="D268" s="15"/>
      <c r="E268" s="15"/>
      <c r="F268" s="15"/>
      <c r="G268" s="15"/>
      <c r="I268" s="9"/>
      <c r="J268" s="9"/>
      <c r="K268" s="9"/>
      <c r="L268" s="9"/>
      <c r="M268" s="9"/>
      <c r="N268" s="9"/>
      <c r="O268" s="9"/>
      <c r="Q268" s="20" t="s">
        <v>744</v>
      </c>
      <c r="R268" s="20">
        <v>333.95600000000002</v>
      </c>
      <c r="S268" s="20"/>
      <c r="T268" s="20"/>
      <c r="U268" s="20"/>
      <c r="V268" s="20"/>
      <c r="W268" s="20"/>
      <c r="X268" s="20"/>
      <c r="Y268" s="20"/>
      <c r="Z268" s="18"/>
      <c r="AA268" s="18"/>
      <c r="AB268" s="18"/>
      <c r="AC268" s="18"/>
      <c r="AD268" s="18"/>
      <c r="AE268" s="18"/>
      <c r="AF268" s="18"/>
      <c r="AG268" s="18"/>
      <c r="AH268" s="18"/>
      <c r="AI268" s="18"/>
      <c r="AJ268" s="18"/>
      <c r="AK268" s="18"/>
      <c r="AL268" s="18"/>
      <c r="AM268" s="18"/>
      <c r="AN268" s="18"/>
      <c r="AS268" s="5" t="s">
        <v>448</v>
      </c>
      <c r="AT268" s="4">
        <v>76.95</v>
      </c>
      <c r="AU268" s="7"/>
      <c r="AV268" s="4"/>
      <c r="AW268" s="4"/>
      <c r="AX268" s="4"/>
      <c r="BO268">
        <v>60</v>
      </c>
      <c r="BP268" t="s">
        <v>6</v>
      </c>
      <c r="BQ268" t="s">
        <v>864</v>
      </c>
      <c r="BV268">
        <v>60</v>
      </c>
      <c r="BW268" t="s">
        <v>6</v>
      </c>
      <c r="BX268" t="s">
        <v>864</v>
      </c>
      <c r="CC268">
        <v>60</v>
      </c>
      <c r="CD268" t="s">
        <v>263</v>
      </c>
      <c r="CE268" t="s">
        <v>262</v>
      </c>
      <c r="CJ268" s="5" t="s">
        <v>21</v>
      </c>
      <c r="CK268" s="5" t="s">
        <v>263</v>
      </c>
      <c r="CL268" s="5" t="s">
        <v>262</v>
      </c>
    </row>
    <row r="269" spans="1:90" x14ac:dyDescent="0.25">
      <c r="A269" s="16" t="s">
        <v>21</v>
      </c>
      <c r="B269" s="16" t="s">
        <v>263</v>
      </c>
      <c r="C269" s="16" t="s">
        <v>262</v>
      </c>
      <c r="D269" s="15"/>
      <c r="E269" s="15"/>
      <c r="F269" s="15"/>
      <c r="G269" s="15"/>
      <c r="I269" s="9">
        <v>180</v>
      </c>
      <c r="J269" s="9" t="s">
        <v>263</v>
      </c>
      <c r="K269" s="9" t="s">
        <v>262</v>
      </c>
      <c r="L269" s="9"/>
      <c r="M269" s="9"/>
      <c r="N269" s="9"/>
      <c r="O269" s="9"/>
      <c r="Q269" s="20"/>
      <c r="R269" s="20" t="s">
        <v>372</v>
      </c>
      <c r="S269" s="20"/>
      <c r="T269" s="20"/>
      <c r="U269" s="20"/>
      <c r="V269" s="20"/>
      <c r="W269" s="20"/>
      <c r="X269" s="20"/>
      <c r="Y269" s="20"/>
      <c r="Z269" s="18"/>
      <c r="AA269" s="18"/>
      <c r="AB269" s="18"/>
      <c r="AC269" s="18"/>
      <c r="AD269" s="18"/>
      <c r="AE269" s="18"/>
      <c r="AF269" s="18"/>
      <c r="AG269" s="18"/>
      <c r="AH269" s="18"/>
      <c r="AI269" s="18"/>
      <c r="AJ269" s="18"/>
      <c r="AK269" s="18"/>
      <c r="AL269" s="18"/>
      <c r="AM269" s="18"/>
      <c r="AN269" s="18"/>
      <c r="AT269" s="4" t="s">
        <v>372</v>
      </c>
      <c r="AU269" s="7"/>
      <c r="AV269" s="4"/>
      <c r="AW269" s="4"/>
      <c r="AX269" s="4"/>
      <c r="BO269" t="s">
        <v>370</v>
      </c>
      <c r="BP269">
        <v>68.91</v>
      </c>
      <c r="BQ269">
        <v>31.09</v>
      </c>
      <c r="BV269" t="s">
        <v>370</v>
      </c>
      <c r="BW269">
        <v>63.73</v>
      </c>
      <c r="BX269">
        <v>36.270000000000003</v>
      </c>
      <c r="CC269" t="s">
        <v>370</v>
      </c>
      <c r="CD269">
        <v>65.83</v>
      </c>
      <c r="CE269">
        <v>34.17</v>
      </c>
      <c r="CJ269" s="5" t="s">
        <v>370</v>
      </c>
      <c r="CK269" s="5" t="s">
        <v>774</v>
      </c>
      <c r="CL269" s="5" t="s">
        <v>775</v>
      </c>
    </row>
    <row r="270" spans="1:90" x14ac:dyDescent="0.25">
      <c r="A270" s="16" t="s">
        <v>370</v>
      </c>
      <c r="B270" s="16" t="s">
        <v>655</v>
      </c>
      <c r="C270" s="16" t="s">
        <v>656</v>
      </c>
      <c r="D270" s="15"/>
      <c r="E270" s="15"/>
      <c r="F270" s="15"/>
      <c r="G270" s="15"/>
      <c r="I270" s="9" t="s">
        <v>365</v>
      </c>
      <c r="J270" s="10">
        <v>187276</v>
      </c>
      <c r="K270" s="10">
        <v>809179</v>
      </c>
      <c r="L270" s="9"/>
      <c r="M270" s="9"/>
      <c r="N270" s="9"/>
      <c r="O270" s="9"/>
      <c r="Q270" s="20" t="s">
        <v>746</v>
      </c>
      <c r="R270" s="20">
        <v>6799.96</v>
      </c>
      <c r="S270" s="19">
        <v>30</v>
      </c>
      <c r="T270" s="20"/>
      <c r="U270" s="20"/>
      <c r="V270" s="20"/>
      <c r="W270" s="20"/>
      <c r="X270" s="20"/>
      <c r="Y270" s="20"/>
      <c r="Z270" s="18"/>
      <c r="AA270" s="18"/>
      <c r="AB270" s="18"/>
      <c r="AC270" s="18"/>
      <c r="AD270" s="18"/>
      <c r="AE270" s="18"/>
      <c r="AF270" s="18"/>
      <c r="AG270" s="18"/>
      <c r="AH270" s="18"/>
      <c r="AI270" s="18"/>
      <c r="AJ270" s="18"/>
      <c r="AK270" s="18"/>
      <c r="AL270" s="18"/>
      <c r="AM270" s="18"/>
      <c r="AN270" s="18"/>
      <c r="AS270" s="5" t="s">
        <v>442</v>
      </c>
      <c r="AT270" s="4">
        <v>17.399999999999999</v>
      </c>
      <c r="AU270" s="7" t="s">
        <v>45</v>
      </c>
      <c r="AV270" s="4"/>
      <c r="AW270" s="4"/>
      <c r="AX270" s="4"/>
      <c r="BO270" t="s">
        <v>371</v>
      </c>
      <c r="BP270" t="s">
        <v>372</v>
      </c>
      <c r="BQ270" t="s">
        <v>372</v>
      </c>
      <c r="BV270" t="s">
        <v>371</v>
      </c>
      <c r="BW270" t="s">
        <v>372</v>
      </c>
      <c r="BX270" t="s">
        <v>372</v>
      </c>
      <c r="CC270" t="s">
        <v>371</v>
      </c>
      <c r="CD270" t="s">
        <v>372</v>
      </c>
      <c r="CE270" t="s">
        <v>372</v>
      </c>
      <c r="CJ270" s="5" t="s">
        <v>371</v>
      </c>
      <c r="CK270" s="5" t="s">
        <v>372</v>
      </c>
      <c r="CL270" s="5" t="s">
        <v>372</v>
      </c>
    </row>
    <row r="271" spans="1:90" x14ac:dyDescent="0.25">
      <c r="A271" s="16" t="s">
        <v>371</v>
      </c>
      <c r="B271" s="16" t="s">
        <v>372</v>
      </c>
      <c r="C271" s="16" t="s">
        <v>372</v>
      </c>
      <c r="D271" s="15"/>
      <c r="E271" s="15"/>
      <c r="F271" s="15"/>
      <c r="G271" s="15"/>
      <c r="I271" s="9" t="s">
        <v>371</v>
      </c>
      <c r="J271" s="9" t="s">
        <v>372</v>
      </c>
      <c r="K271" s="9" t="s">
        <v>372</v>
      </c>
      <c r="L271" s="9"/>
      <c r="M271" s="9"/>
      <c r="N271" s="9"/>
      <c r="O271" s="9"/>
      <c r="Q271" s="20"/>
      <c r="R271" s="20" t="s">
        <v>372</v>
      </c>
      <c r="S271" s="20"/>
      <c r="T271" s="20"/>
      <c r="U271" s="20"/>
      <c r="V271" s="20"/>
      <c r="W271" s="20"/>
      <c r="X271" s="20"/>
      <c r="Y271" s="20"/>
      <c r="Z271" s="18"/>
      <c r="AA271" s="18"/>
      <c r="AB271" s="18"/>
      <c r="AC271" s="18"/>
      <c r="AD271" s="18"/>
      <c r="AE271" s="18"/>
      <c r="AF271" s="18"/>
      <c r="AG271" s="18"/>
      <c r="AH271" s="18"/>
      <c r="AI271" s="18"/>
      <c r="AJ271" s="18"/>
      <c r="AK271" s="18"/>
      <c r="AL271" s="18"/>
      <c r="AM271" s="18"/>
      <c r="AN271" s="18"/>
      <c r="AT271" s="4" t="s">
        <v>372</v>
      </c>
      <c r="AU271" s="7"/>
      <c r="AV271" s="4"/>
      <c r="AW271" s="4"/>
      <c r="AX271" s="4"/>
      <c r="BO271">
        <v>90</v>
      </c>
      <c r="BP271" t="s">
        <v>6</v>
      </c>
      <c r="BQ271" t="s">
        <v>864</v>
      </c>
      <c r="BV271">
        <v>90</v>
      </c>
      <c r="BW271" t="s">
        <v>6</v>
      </c>
      <c r="BX271" t="s">
        <v>864</v>
      </c>
      <c r="CC271">
        <v>90</v>
      </c>
      <c r="CD271" t="s">
        <v>263</v>
      </c>
      <c r="CE271" t="s">
        <v>262</v>
      </c>
      <c r="CJ271" s="5" t="s">
        <v>23</v>
      </c>
      <c r="CK271" s="5" t="s">
        <v>263</v>
      </c>
      <c r="CL271" s="5" t="s">
        <v>262</v>
      </c>
    </row>
    <row r="272" spans="1:90" x14ac:dyDescent="0.25">
      <c r="A272" s="16" t="s">
        <v>23</v>
      </c>
      <c r="B272" s="16" t="s">
        <v>263</v>
      </c>
      <c r="C272" s="16" t="s">
        <v>262</v>
      </c>
      <c r="D272" s="15"/>
      <c r="E272" s="15"/>
      <c r="F272" s="15"/>
      <c r="G272" s="15"/>
      <c r="I272" s="9"/>
      <c r="J272" s="9"/>
      <c r="K272" s="9"/>
      <c r="L272" s="9"/>
      <c r="M272" s="9"/>
      <c r="N272" s="9"/>
      <c r="O272" s="9"/>
      <c r="Q272" s="20" t="s">
        <v>745</v>
      </c>
      <c r="R272" s="20">
        <v>1552.92</v>
      </c>
      <c r="S272" s="20"/>
      <c r="T272" s="20"/>
      <c r="U272" s="20"/>
      <c r="V272" s="20"/>
      <c r="W272" s="20"/>
      <c r="X272" s="20"/>
      <c r="Y272" s="20"/>
      <c r="Z272" s="18"/>
      <c r="AA272" s="18"/>
      <c r="AB272" s="18"/>
      <c r="AC272" s="18"/>
      <c r="AD272" s="18"/>
      <c r="AE272" s="18"/>
      <c r="AF272" s="18"/>
      <c r="AG272" s="18"/>
      <c r="AH272" s="18"/>
      <c r="AI272" s="18"/>
      <c r="AJ272" s="18"/>
      <c r="AK272" s="18"/>
      <c r="AL272" s="18"/>
      <c r="AM272" s="18"/>
      <c r="AN272" s="18"/>
      <c r="AS272" s="5" t="s">
        <v>427</v>
      </c>
      <c r="AT272" s="4">
        <v>0</v>
      </c>
      <c r="AU272" s="7"/>
      <c r="AV272" s="4"/>
      <c r="AW272" s="4"/>
      <c r="AX272" s="4"/>
      <c r="BO272" t="s">
        <v>370</v>
      </c>
      <c r="BP272">
        <v>68.53</v>
      </c>
      <c r="BQ272">
        <v>31.47</v>
      </c>
      <c r="BV272" t="s">
        <v>370</v>
      </c>
      <c r="BW272">
        <v>63.32</v>
      </c>
      <c r="BX272">
        <v>36.68</v>
      </c>
      <c r="CC272" t="s">
        <v>370</v>
      </c>
      <c r="CD272">
        <v>65.13</v>
      </c>
      <c r="CE272">
        <v>34.869999999999997</v>
      </c>
      <c r="CJ272" s="5" t="s">
        <v>370</v>
      </c>
      <c r="CK272" s="5" t="s">
        <v>776</v>
      </c>
      <c r="CL272" s="5" t="s">
        <v>777</v>
      </c>
    </row>
    <row r="273" spans="1:90" x14ac:dyDescent="0.25">
      <c r="A273" s="16" t="s">
        <v>370</v>
      </c>
      <c r="B273" s="16" t="s">
        <v>657</v>
      </c>
      <c r="C273" s="16" t="s">
        <v>658</v>
      </c>
      <c r="D273" s="15"/>
      <c r="E273" s="15"/>
      <c r="F273" s="15"/>
      <c r="G273" s="15"/>
      <c r="I273" s="9"/>
      <c r="J273" s="9"/>
      <c r="K273" s="9"/>
      <c r="L273" s="9"/>
      <c r="M273" s="9"/>
      <c r="N273" s="9"/>
      <c r="O273" s="9"/>
      <c r="Q273" s="20"/>
      <c r="R273" s="20" t="s">
        <v>372</v>
      </c>
      <c r="S273" s="20"/>
      <c r="T273" s="20"/>
      <c r="U273" s="20"/>
      <c r="V273" s="20"/>
      <c r="W273" s="20"/>
      <c r="X273" s="20"/>
      <c r="Y273" s="20"/>
      <c r="Z273" s="18"/>
      <c r="AA273" s="18"/>
      <c r="AB273" s="18"/>
      <c r="AC273" s="18"/>
      <c r="AD273" s="18"/>
      <c r="AE273" s="18"/>
      <c r="AF273" s="18"/>
      <c r="AG273" s="18"/>
      <c r="AH273" s="18"/>
      <c r="AI273" s="18"/>
      <c r="AJ273" s="18"/>
      <c r="AK273" s="18"/>
      <c r="AL273" s="18"/>
      <c r="AM273" s="18"/>
      <c r="AN273" s="18"/>
      <c r="AT273" s="4" t="s">
        <v>372</v>
      </c>
      <c r="AU273" s="7"/>
      <c r="AV273" s="4"/>
      <c r="AW273" s="4"/>
      <c r="AX273" s="4"/>
      <c r="BO273" t="s">
        <v>371</v>
      </c>
      <c r="BP273" t="s">
        <v>372</v>
      </c>
      <c r="BQ273" t="s">
        <v>372</v>
      </c>
      <c r="BV273" t="s">
        <v>371</v>
      </c>
      <c r="BW273" t="s">
        <v>372</v>
      </c>
      <c r="BX273" t="s">
        <v>372</v>
      </c>
      <c r="CC273" t="s">
        <v>371</v>
      </c>
      <c r="CD273" t="s">
        <v>372</v>
      </c>
      <c r="CE273" t="s">
        <v>372</v>
      </c>
      <c r="CJ273" s="5" t="s">
        <v>371</v>
      </c>
      <c r="CK273" s="5" t="s">
        <v>372</v>
      </c>
      <c r="CL273" s="5" t="s">
        <v>372</v>
      </c>
    </row>
    <row r="274" spans="1:90" x14ac:dyDescent="0.25">
      <c r="A274" s="16" t="s">
        <v>371</v>
      </c>
      <c r="B274" s="16" t="s">
        <v>372</v>
      </c>
      <c r="C274" s="16" t="s">
        <v>372</v>
      </c>
      <c r="D274" s="15"/>
      <c r="E274" s="15"/>
      <c r="F274" s="15"/>
      <c r="G274" s="15"/>
      <c r="I274" s="9" t="s">
        <v>7</v>
      </c>
      <c r="J274" s="9"/>
      <c r="K274" s="9"/>
      <c r="L274" s="9"/>
      <c r="M274" s="9"/>
      <c r="N274" s="9"/>
      <c r="O274" s="9"/>
      <c r="Q274" s="20" t="s">
        <v>744</v>
      </c>
      <c r="R274" s="20">
        <v>519.07600000000002</v>
      </c>
      <c r="S274" s="20"/>
      <c r="T274" s="20"/>
      <c r="U274" s="20"/>
      <c r="V274" s="20"/>
      <c r="W274" s="20"/>
      <c r="X274" s="20"/>
      <c r="Y274" s="20"/>
      <c r="Z274" s="18"/>
      <c r="AA274" s="18"/>
      <c r="AB274" s="18"/>
      <c r="AC274" s="18"/>
      <c r="AD274" s="18"/>
      <c r="AE274" s="18"/>
      <c r="AF274" s="18"/>
      <c r="AG274" s="18"/>
      <c r="AH274" s="18"/>
      <c r="AI274" s="18"/>
      <c r="AJ274" s="18"/>
      <c r="AK274" s="18"/>
      <c r="AL274" s="18"/>
      <c r="AM274" s="18"/>
      <c r="AN274" s="18"/>
      <c r="AS274" s="5" t="s">
        <v>429</v>
      </c>
      <c r="AT274" s="4">
        <v>0</v>
      </c>
      <c r="AU274" s="7"/>
      <c r="AV274" s="4"/>
      <c r="AW274" s="4"/>
      <c r="AX274" s="4"/>
      <c r="BO274">
        <v>120</v>
      </c>
      <c r="BP274" t="s">
        <v>6</v>
      </c>
      <c r="BQ274" t="s">
        <v>864</v>
      </c>
      <c r="BV274">
        <v>120</v>
      </c>
      <c r="BW274" t="s">
        <v>6</v>
      </c>
      <c r="BX274" t="s">
        <v>864</v>
      </c>
      <c r="CC274">
        <v>120</v>
      </c>
      <c r="CD274" t="s">
        <v>263</v>
      </c>
      <c r="CE274" t="s">
        <v>262</v>
      </c>
      <c r="CJ274" s="5" t="s">
        <v>25</v>
      </c>
      <c r="CK274" s="5" t="s">
        <v>263</v>
      </c>
      <c r="CL274" s="5" t="s">
        <v>262</v>
      </c>
    </row>
    <row r="275" spans="1:90" x14ac:dyDescent="0.25">
      <c r="A275" s="16" t="s">
        <v>25</v>
      </c>
      <c r="B275" s="16" t="s">
        <v>263</v>
      </c>
      <c r="C275" s="16" t="s">
        <v>262</v>
      </c>
      <c r="D275" s="15"/>
      <c r="E275" s="15"/>
      <c r="F275" s="15"/>
      <c r="G275" s="15"/>
      <c r="I275" s="9"/>
      <c r="J275" s="9"/>
      <c r="K275" s="9"/>
      <c r="L275" s="9"/>
      <c r="M275" s="9"/>
      <c r="N275" s="9"/>
      <c r="O275" s="9"/>
      <c r="Q275" s="20"/>
      <c r="R275" s="20" t="s">
        <v>372</v>
      </c>
      <c r="S275" s="20"/>
      <c r="T275" s="20"/>
      <c r="U275" s="20"/>
      <c r="V275" s="20"/>
      <c r="W275" s="20"/>
      <c r="X275" s="20"/>
      <c r="Y275" s="20"/>
      <c r="Z275" s="18"/>
      <c r="AA275" s="18"/>
      <c r="AB275" s="18"/>
      <c r="AC275" s="18"/>
      <c r="AD275" s="18"/>
      <c r="AE275" s="18"/>
      <c r="AF275" s="18"/>
      <c r="AG275" s="18"/>
      <c r="AH275" s="18"/>
      <c r="AI275" s="18"/>
      <c r="AJ275" s="18"/>
      <c r="AK275" s="18"/>
      <c r="AL275" s="18"/>
      <c r="AM275" s="18"/>
      <c r="AN275" s="18"/>
      <c r="AT275" s="4" t="s">
        <v>372</v>
      </c>
      <c r="AU275" s="7"/>
      <c r="AV275" s="4"/>
      <c r="AW275" s="4"/>
      <c r="AX275" s="4"/>
      <c r="BO275" t="s">
        <v>370</v>
      </c>
      <c r="BP275">
        <v>71.91</v>
      </c>
      <c r="BQ275">
        <v>28.09</v>
      </c>
      <c r="BV275" t="s">
        <v>370</v>
      </c>
      <c r="BW275">
        <v>67</v>
      </c>
      <c r="BX275">
        <v>33</v>
      </c>
      <c r="CC275" t="s">
        <v>370</v>
      </c>
      <c r="CD275">
        <v>60.79</v>
      </c>
      <c r="CE275">
        <v>39.21</v>
      </c>
      <c r="CJ275" s="5" t="s">
        <v>370</v>
      </c>
      <c r="CK275" s="5" t="s">
        <v>747</v>
      </c>
      <c r="CL275" s="5" t="s">
        <v>778</v>
      </c>
    </row>
    <row r="276" spans="1:90" x14ac:dyDescent="0.25">
      <c r="A276" s="16" t="s">
        <v>370</v>
      </c>
      <c r="B276" s="16" t="s">
        <v>659</v>
      </c>
      <c r="C276" s="16" t="s">
        <v>660</v>
      </c>
      <c r="D276" s="15"/>
      <c r="E276" s="15"/>
      <c r="F276" s="15"/>
      <c r="G276" s="15"/>
      <c r="I276" s="9" t="s">
        <v>360</v>
      </c>
      <c r="J276" s="9" t="s">
        <v>361</v>
      </c>
      <c r="K276" s="9" t="s">
        <v>362</v>
      </c>
      <c r="L276" s="9" t="s">
        <v>363</v>
      </c>
      <c r="M276" s="9" t="s">
        <v>364</v>
      </c>
      <c r="N276" s="9" t="s">
        <v>365</v>
      </c>
      <c r="O276" s="9" t="s">
        <v>366</v>
      </c>
      <c r="Q276" s="20" t="s">
        <v>746</v>
      </c>
      <c r="R276" s="20">
        <v>6306.37</v>
      </c>
      <c r="S276" s="19">
        <v>60</v>
      </c>
      <c r="T276" s="20"/>
      <c r="U276" s="20"/>
      <c r="V276" s="20"/>
      <c r="W276" s="20"/>
      <c r="X276" s="20"/>
      <c r="Y276" s="20"/>
      <c r="Z276" s="18"/>
      <c r="AA276" s="18"/>
      <c r="AB276" s="18"/>
      <c r="AC276" s="18"/>
      <c r="AD276" s="18"/>
      <c r="AE276" s="18"/>
      <c r="AF276" s="18"/>
      <c r="AG276" s="18"/>
      <c r="AH276" s="18"/>
      <c r="AI276" s="18"/>
      <c r="AJ276" s="18"/>
      <c r="AK276" s="18"/>
      <c r="AL276" s="18"/>
      <c r="AM276" s="18"/>
      <c r="AN276" s="18"/>
      <c r="AS276" s="5" t="s">
        <v>443</v>
      </c>
      <c r="AT276" s="4">
        <v>5.72</v>
      </c>
      <c r="AU276" s="7"/>
      <c r="AV276" s="4"/>
      <c r="AW276" s="4"/>
      <c r="AX276" s="4"/>
      <c r="BO276" t="s">
        <v>371</v>
      </c>
      <c r="BP276" t="s">
        <v>372</v>
      </c>
      <c r="BQ276" t="s">
        <v>372</v>
      </c>
      <c r="BV276" t="s">
        <v>371</v>
      </c>
      <c r="BW276" t="s">
        <v>372</v>
      </c>
      <c r="BX276" t="s">
        <v>372</v>
      </c>
      <c r="CC276" t="s">
        <v>371</v>
      </c>
      <c r="CD276" t="s">
        <v>372</v>
      </c>
      <c r="CE276" t="s">
        <v>372</v>
      </c>
      <c r="CJ276" s="5" t="s">
        <v>371</v>
      </c>
      <c r="CK276" s="5" t="s">
        <v>372</v>
      </c>
      <c r="CL276" s="5" t="s">
        <v>372</v>
      </c>
    </row>
    <row r="277" spans="1:90" x14ac:dyDescent="0.25">
      <c r="A277" s="16" t="s">
        <v>371</v>
      </c>
      <c r="B277" s="16" t="s">
        <v>372</v>
      </c>
      <c r="C277" s="16" t="s">
        <v>372</v>
      </c>
      <c r="D277" s="15"/>
      <c r="E277" s="15"/>
      <c r="F277" s="15"/>
      <c r="G277" s="15"/>
      <c r="I277" s="9">
        <v>210</v>
      </c>
      <c r="J277" s="9" t="s">
        <v>263</v>
      </c>
      <c r="K277" s="10">
        <v>10468788</v>
      </c>
      <c r="L277" s="10">
        <v>21394</v>
      </c>
      <c r="M277" s="10">
        <v>5589</v>
      </c>
      <c r="N277" s="10">
        <v>932662</v>
      </c>
      <c r="O277" s="9" t="s">
        <v>381</v>
      </c>
      <c r="Q277" s="20"/>
      <c r="R277" s="20" t="s">
        <v>372</v>
      </c>
      <c r="S277" s="20"/>
      <c r="T277" s="20"/>
      <c r="U277" s="20"/>
      <c r="V277" s="20"/>
      <c r="W277" s="20"/>
      <c r="X277" s="20"/>
      <c r="Y277" s="20"/>
      <c r="Z277" s="18"/>
      <c r="AA277" s="18"/>
      <c r="AB277" s="18"/>
      <c r="AC277" s="18"/>
      <c r="AD277" s="18"/>
      <c r="AE277" s="18"/>
      <c r="AF277" s="18"/>
      <c r="AG277" s="18"/>
      <c r="AH277" s="18"/>
      <c r="AI277" s="18"/>
      <c r="AJ277" s="18"/>
      <c r="AK277" s="18"/>
      <c r="AL277" s="18"/>
      <c r="AM277" s="18"/>
      <c r="AN277" s="18"/>
      <c r="AT277" s="4" t="s">
        <v>372</v>
      </c>
      <c r="AU277" s="7"/>
      <c r="AV277" s="4"/>
      <c r="AW277" s="4"/>
      <c r="AX277" s="4"/>
      <c r="BO277">
        <v>150</v>
      </c>
      <c r="BP277" t="s">
        <v>6</v>
      </c>
      <c r="BQ277" t="s">
        <v>864</v>
      </c>
      <c r="BV277">
        <v>150</v>
      </c>
      <c r="BW277" t="s">
        <v>6</v>
      </c>
      <c r="BX277" t="s">
        <v>864</v>
      </c>
      <c r="CC277">
        <v>150</v>
      </c>
      <c r="CD277" t="s">
        <v>263</v>
      </c>
      <c r="CE277" t="s">
        <v>262</v>
      </c>
      <c r="CJ277" s="5" t="s">
        <v>27</v>
      </c>
      <c r="CK277" s="5" t="s">
        <v>263</v>
      </c>
      <c r="CL277" s="5" t="s">
        <v>262</v>
      </c>
    </row>
    <row r="278" spans="1:90" x14ac:dyDescent="0.25">
      <c r="A278" s="16" t="s">
        <v>27</v>
      </c>
      <c r="B278" s="16" t="s">
        <v>263</v>
      </c>
      <c r="C278" s="16" t="s">
        <v>262</v>
      </c>
      <c r="D278" s="15"/>
      <c r="E278" s="15"/>
      <c r="F278" s="15"/>
      <c r="G278" s="15"/>
      <c r="I278" s="9"/>
      <c r="J278" s="9" t="s">
        <v>262</v>
      </c>
      <c r="K278" s="10">
        <v>10448200</v>
      </c>
      <c r="L278" s="10">
        <v>19006</v>
      </c>
      <c r="M278" s="10">
        <v>5589</v>
      </c>
      <c r="N278" s="10">
        <v>828203</v>
      </c>
      <c r="O278" s="9" t="s">
        <v>382</v>
      </c>
      <c r="Q278" s="20" t="s">
        <v>745</v>
      </c>
      <c r="R278" s="20">
        <v>2062.84</v>
      </c>
      <c r="S278" s="20"/>
      <c r="T278" s="20"/>
      <c r="U278" s="20"/>
      <c r="V278" s="20"/>
      <c r="W278" s="20"/>
      <c r="X278" s="20"/>
      <c r="Y278" s="20"/>
      <c r="Z278" s="18"/>
      <c r="AA278" s="18"/>
      <c r="AB278" s="18"/>
      <c r="AC278" s="18"/>
      <c r="AD278" s="18"/>
      <c r="AE278" s="18"/>
      <c r="AF278" s="18"/>
      <c r="AG278" s="18"/>
      <c r="AH278" s="18"/>
      <c r="AI278" s="18"/>
      <c r="AJ278" s="18"/>
      <c r="AK278" s="18"/>
      <c r="AL278" s="18"/>
      <c r="AM278" s="18"/>
      <c r="AN278" s="18"/>
      <c r="AS278" s="5" t="s">
        <v>448</v>
      </c>
      <c r="AT278" s="4">
        <v>76.88</v>
      </c>
      <c r="AU278" s="7"/>
      <c r="AV278" s="4"/>
      <c r="AW278" s="4"/>
      <c r="AX278" s="4"/>
      <c r="BO278" t="s">
        <v>370</v>
      </c>
      <c r="BP278">
        <v>69.84</v>
      </c>
      <c r="BQ278">
        <v>30.16</v>
      </c>
      <c r="BV278" t="s">
        <v>370</v>
      </c>
      <c r="BW278">
        <v>64.73</v>
      </c>
      <c r="BX278">
        <v>35.270000000000003</v>
      </c>
      <c r="CC278" t="s">
        <v>370</v>
      </c>
      <c r="CD278">
        <v>64.7</v>
      </c>
      <c r="CE278">
        <v>35.299999999999997</v>
      </c>
      <c r="CJ278" s="5" t="s">
        <v>370</v>
      </c>
      <c r="CK278" s="5" t="s">
        <v>779</v>
      </c>
      <c r="CL278" s="5" t="s">
        <v>780</v>
      </c>
    </row>
    <row r="279" spans="1:90" x14ac:dyDescent="0.25">
      <c r="A279" s="16" t="s">
        <v>370</v>
      </c>
      <c r="B279" s="16" t="s">
        <v>661</v>
      </c>
      <c r="C279" s="16" t="s">
        <v>662</v>
      </c>
      <c r="D279" s="15"/>
      <c r="E279" s="15"/>
      <c r="F279" s="15"/>
      <c r="G279" s="15"/>
      <c r="I279" s="9"/>
      <c r="J279" s="9"/>
      <c r="K279" s="9"/>
      <c r="L279" s="9"/>
      <c r="M279" s="9"/>
      <c r="N279" s="9"/>
      <c r="O279" s="9"/>
      <c r="Q279" s="20"/>
      <c r="R279" s="20" t="s">
        <v>372</v>
      </c>
      <c r="S279" s="20"/>
      <c r="T279" s="20"/>
      <c r="U279" s="20"/>
      <c r="V279" s="20"/>
      <c r="W279" s="20"/>
      <c r="X279" s="20"/>
      <c r="Y279" s="20"/>
      <c r="Z279" s="18"/>
      <c r="AA279" s="18"/>
      <c r="AB279" s="18"/>
      <c r="AC279" s="18"/>
      <c r="AD279" s="18"/>
      <c r="AE279" s="18"/>
      <c r="AF279" s="18"/>
      <c r="AG279" s="18"/>
      <c r="AH279" s="18"/>
      <c r="AI279" s="18"/>
      <c r="AJ279" s="18"/>
      <c r="AK279" s="18"/>
      <c r="AL279" s="18"/>
      <c r="AM279" s="18"/>
      <c r="AN279" s="18"/>
      <c r="AT279" s="4" t="s">
        <v>372</v>
      </c>
      <c r="AU279" s="7"/>
      <c r="AV279" s="4"/>
      <c r="AW279" s="4"/>
      <c r="AX279" s="4"/>
      <c r="BO279" t="s">
        <v>371</v>
      </c>
      <c r="BP279" t="s">
        <v>372</v>
      </c>
      <c r="BQ279" t="s">
        <v>372</v>
      </c>
      <c r="BV279" t="s">
        <v>371</v>
      </c>
      <c r="BW279" t="s">
        <v>372</v>
      </c>
      <c r="BX279" t="s">
        <v>372</v>
      </c>
      <c r="CC279" t="s">
        <v>371</v>
      </c>
      <c r="CD279" t="s">
        <v>372</v>
      </c>
      <c r="CE279" t="s">
        <v>372</v>
      </c>
      <c r="CJ279" s="5" t="s">
        <v>371</v>
      </c>
      <c r="CK279" s="5" t="s">
        <v>372</v>
      </c>
      <c r="CL279" s="5" t="s">
        <v>372</v>
      </c>
    </row>
    <row r="280" spans="1:90" x14ac:dyDescent="0.25">
      <c r="A280" s="16" t="s">
        <v>371</v>
      </c>
      <c r="B280" s="16" t="s">
        <v>372</v>
      </c>
      <c r="C280" s="16" t="s">
        <v>372</v>
      </c>
      <c r="D280" s="15"/>
      <c r="E280" s="15"/>
      <c r="F280" s="15"/>
      <c r="G280" s="15"/>
      <c r="I280" s="9"/>
      <c r="J280" s="9"/>
      <c r="K280" s="9"/>
      <c r="L280" s="9"/>
      <c r="M280" s="9"/>
      <c r="N280" s="9"/>
      <c r="O280" s="9"/>
      <c r="Q280" s="20" t="s">
        <v>744</v>
      </c>
      <c r="R280" s="20">
        <v>679.89400000000001</v>
      </c>
      <c r="S280" s="20"/>
      <c r="T280" s="20"/>
      <c r="U280" s="20"/>
      <c r="V280" s="20"/>
      <c r="W280" s="20"/>
      <c r="X280" s="20"/>
      <c r="Y280" s="20"/>
      <c r="Z280" s="18"/>
      <c r="AA280" s="18"/>
      <c r="AB280" s="18"/>
      <c r="AC280" s="18"/>
      <c r="AD280" s="18"/>
      <c r="AE280" s="18"/>
      <c r="AF280" s="18"/>
      <c r="AG280" s="18"/>
      <c r="AH280" s="18"/>
      <c r="AI280" s="18"/>
      <c r="AJ280" s="18"/>
      <c r="AK280" s="18"/>
      <c r="AL280" s="18"/>
      <c r="AM280" s="18"/>
      <c r="AN280" s="18"/>
      <c r="AS280" s="5" t="s">
        <v>442</v>
      </c>
      <c r="AT280" s="4">
        <v>19.18</v>
      </c>
      <c r="AU280" s="7" t="s">
        <v>47</v>
      </c>
      <c r="AV280" s="4"/>
      <c r="AW280" s="4"/>
      <c r="AX280" s="4"/>
      <c r="BO280">
        <v>180</v>
      </c>
      <c r="BP280" t="s">
        <v>6</v>
      </c>
      <c r="BQ280" t="s">
        <v>864</v>
      </c>
      <c r="BV280">
        <v>180</v>
      </c>
      <c r="BW280" t="s">
        <v>6</v>
      </c>
      <c r="BX280" t="s">
        <v>864</v>
      </c>
      <c r="CC280">
        <v>180</v>
      </c>
      <c r="CD280" t="s">
        <v>263</v>
      </c>
      <c r="CE280" t="s">
        <v>262</v>
      </c>
      <c r="CJ280" s="5" t="s">
        <v>29</v>
      </c>
      <c r="CK280" s="5" t="s">
        <v>263</v>
      </c>
      <c r="CL280" s="5" t="s">
        <v>262</v>
      </c>
    </row>
    <row r="281" spans="1:90" x14ac:dyDescent="0.25">
      <c r="A281" s="16" t="s">
        <v>29</v>
      </c>
      <c r="B281" s="16" t="s">
        <v>263</v>
      </c>
      <c r="C281" s="16" t="s">
        <v>262</v>
      </c>
      <c r="D281" s="15"/>
      <c r="E281" s="15"/>
      <c r="F281" s="15"/>
      <c r="G281" s="15"/>
      <c r="I281" s="9" t="s">
        <v>369</v>
      </c>
      <c r="J281" s="9"/>
      <c r="K281" s="9"/>
      <c r="L281" s="9"/>
      <c r="M281" s="9"/>
      <c r="N281" s="9"/>
      <c r="O281" s="9"/>
      <c r="Q281" s="20"/>
      <c r="R281" s="20" t="s">
        <v>372</v>
      </c>
      <c r="S281" s="20"/>
      <c r="T281" s="20"/>
      <c r="U281" s="20"/>
      <c r="V281" s="20"/>
      <c r="W281" s="20"/>
      <c r="X281" s="20"/>
      <c r="Y281" s="20"/>
      <c r="Z281" s="18"/>
      <c r="AA281" s="18"/>
      <c r="AB281" s="18"/>
      <c r="AC281" s="18"/>
      <c r="AD281" s="18"/>
      <c r="AE281" s="18"/>
      <c r="AF281" s="18"/>
      <c r="AG281" s="18"/>
      <c r="AH281" s="18"/>
      <c r="AI281" s="18"/>
      <c r="AJ281" s="18"/>
      <c r="AK281" s="18"/>
      <c r="AL281" s="18"/>
      <c r="AM281" s="18"/>
      <c r="AN281" s="18"/>
      <c r="AT281" s="4" t="s">
        <v>372</v>
      </c>
      <c r="AU281" s="7"/>
      <c r="AV281" s="4"/>
      <c r="AW281" s="4"/>
      <c r="AX281" s="4"/>
      <c r="BO281" t="s">
        <v>370</v>
      </c>
      <c r="BP281">
        <v>65.84</v>
      </c>
      <c r="BQ281">
        <v>34.159999999999997</v>
      </c>
      <c r="BV281" t="s">
        <v>370</v>
      </c>
      <c r="BW281">
        <v>60.45</v>
      </c>
      <c r="BX281">
        <v>39.549999999999997</v>
      </c>
      <c r="CC281" t="s">
        <v>370</v>
      </c>
      <c r="CD281">
        <v>60.93</v>
      </c>
      <c r="CE281">
        <v>39.07</v>
      </c>
      <c r="CJ281" s="5" t="s">
        <v>370</v>
      </c>
      <c r="CK281" s="5" t="s">
        <v>781</v>
      </c>
      <c r="CL281" s="5" t="s">
        <v>782</v>
      </c>
    </row>
    <row r="282" spans="1:90" x14ac:dyDescent="0.25">
      <c r="A282" s="16" t="s">
        <v>370</v>
      </c>
      <c r="B282" s="16" t="s">
        <v>663</v>
      </c>
      <c r="C282" s="16" t="s">
        <v>664</v>
      </c>
      <c r="D282" s="15"/>
      <c r="E282" s="15"/>
      <c r="F282" s="15"/>
      <c r="G282" s="15"/>
      <c r="I282" s="9" t="s">
        <v>361</v>
      </c>
      <c r="J282" s="9" t="s">
        <v>370</v>
      </c>
      <c r="K282" s="9" t="s">
        <v>360</v>
      </c>
      <c r="L282" s="9"/>
      <c r="M282" s="9"/>
      <c r="N282" s="9"/>
      <c r="O282" s="9"/>
      <c r="Q282" s="20" t="s">
        <v>746</v>
      </c>
      <c r="R282" s="20">
        <v>6009.4</v>
      </c>
      <c r="S282" s="19">
        <v>90</v>
      </c>
      <c r="T282" s="20"/>
      <c r="U282" s="20"/>
      <c r="V282" s="20"/>
      <c r="W282" s="20"/>
      <c r="X282" s="20"/>
      <c r="Y282" s="20"/>
      <c r="Z282" s="18"/>
      <c r="AA282" s="18"/>
      <c r="AB282" s="18"/>
      <c r="AC282" s="18"/>
      <c r="AD282" s="18"/>
      <c r="AE282" s="18"/>
      <c r="AF282" s="18"/>
      <c r="AG282" s="18"/>
      <c r="AH282" s="18"/>
      <c r="AI282" s="18"/>
      <c r="AJ282" s="18"/>
      <c r="AK282" s="18"/>
      <c r="AL282" s="18"/>
      <c r="AM282" s="18"/>
      <c r="AN282" s="18"/>
      <c r="AS282" s="5" t="s">
        <v>427</v>
      </c>
      <c r="AT282" s="4">
        <v>0</v>
      </c>
      <c r="AU282" s="7"/>
      <c r="AV282" s="4"/>
      <c r="AW282" s="4"/>
      <c r="AX282" s="4"/>
      <c r="BO282" t="s">
        <v>371</v>
      </c>
      <c r="BP282" t="s">
        <v>372</v>
      </c>
      <c r="BQ282" t="s">
        <v>372</v>
      </c>
      <c r="BV282" t="s">
        <v>371</v>
      </c>
      <c r="BW282" t="s">
        <v>372</v>
      </c>
      <c r="BX282" t="s">
        <v>372</v>
      </c>
      <c r="CC282" t="s">
        <v>371</v>
      </c>
      <c r="CD282" t="s">
        <v>372</v>
      </c>
      <c r="CE282" t="s">
        <v>372</v>
      </c>
      <c r="CJ282" s="5" t="s">
        <v>371</v>
      </c>
      <c r="CK282" s="5" t="s">
        <v>372</v>
      </c>
      <c r="CL282" s="5" t="s">
        <v>372</v>
      </c>
    </row>
    <row r="283" spans="1:90" x14ac:dyDescent="0.25">
      <c r="A283" s="16" t="s">
        <v>371</v>
      </c>
      <c r="B283" s="16" t="s">
        <v>372</v>
      </c>
      <c r="C283" s="16" t="s">
        <v>372</v>
      </c>
      <c r="D283" s="15"/>
      <c r="E283" s="15"/>
      <c r="F283" s="15"/>
      <c r="G283" s="15"/>
      <c r="I283" s="9"/>
      <c r="J283" s="9" t="s">
        <v>371</v>
      </c>
      <c r="K283" s="9"/>
      <c r="L283" s="9"/>
      <c r="M283" s="9"/>
      <c r="N283" s="9"/>
      <c r="O283" s="9"/>
      <c r="Q283" s="20"/>
      <c r="R283" s="20" t="s">
        <v>372</v>
      </c>
      <c r="S283" s="20"/>
      <c r="T283" s="20"/>
      <c r="U283" s="20"/>
      <c r="V283" s="20"/>
      <c r="W283" s="20"/>
      <c r="X283" s="20"/>
      <c r="Y283" s="20"/>
      <c r="Z283" s="18"/>
      <c r="AA283" s="18"/>
      <c r="AB283" s="18"/>
      <c r="AC283" s="18"/>
      <c r="AD283" s="18"/>
      <c r="AE283" s="18"/>
      <c r="AF283" s="18"/>
      <c r="AG283" s="18"/>
      <c r="AH283" s="18"/>
      <c r="AI283" s="18"/>
      <c r="AJ283" s="18"/>
      <c r="AK283" s="18"/>
      <c r="AL283" s="18"/>
      <c r="AM283" s="18"/>
      <c r="AN283" s="18"/>
      <c r="AT283" s="4" t="s">
        <v>372</v>
      </c>
      <c r="AU283" s="7"/>
      <c r="AV283" s="4"/>
      <c r="AW283" s="4"/>
      <c r="AX283" s="4"/>
      <c r="BO283">
        <v>210</v>
      </c>
      <c r="BP283" t="s">
        <v>6</v>
      </c>
      <c r="BQ283" t="s">
        <v>864</v>
      </c>
      <c r="BV283">
        <v>210</v>
      </c>
      <c r="BW283" t="s">
        <v>6</v>
      </c>
      <c r="BX283" t="s">
        <v>864</v>
      </c>
      <c r="CC283">
        <v>210</v>
      </c>
      <c r="CD283" t="s">
        <v>263</v>
      </c>
      <c r="CE283" t="s">
        <v>262</v>
      </c>
      <c r="CJ283" s="5" t="s">
        <v>31</v>
      </c>
      <c r="CK283" s="5" t="s">
        <v>263</v>
      </c>
      <c r="CL283" s="5" t="s">
        <v>262</v>
      </c>
    </row>
    <row r="284" spans="1:90" x14ac:dyDescent="0.25">
      <c r="A284" s="16" t="s">
        <v>31</v>
      </c>
      <c r="B284" s="16" t="s">
        <v>263</v>
      </c>
      <c r="C284" s="16" t="s">
        <v>262</v>
      </c>
      <c r="D284" s="15"/>
      <c r="E284" s="15"/>
      <c r="F284" s="15"/>
      <c r="G284" s="15"/>
      <c r="I284" s="9" t="s">
        <v>263</v>
      </c>
      <c r="J284" s="9" t="s">
        <v>381</v>
      </c>
      <c r="K284" s="9">
        <v>210</v>
      </c>
      <c r="L284" s="9"/>
      <c r="M284" s="9"/>
      <c r="N284" s="9"/>
      <c r="O284" s="9"/>
      <c r="Q284" s="20" t="s">
        <v>745</v>
      </c>
      <c r="R284" s="20">
        <v>2497.58</v>
      </c>
      <c r="S284" s="20"/>
      <c r="T284" s="20"/>
      <c r="U284" s="20"/>
      <c r="V284" s="20"/>
      <c r="W284" s="20"/>
      <c r="X284" s="20"/>
      <c r="Y284" s="20"/>
      <c r="Z284" s="18"/>
      <c r="AA284" s="18"/>
      <c r="AB284" s="18"/>
      <c r="AC284" s="18"/>
      <c r="AD284" s="18"/>
      <c r="AE284" s="18"/>
      <c r="AF284" s="18"/>
      <c r="AG284" s="18"/>
      <c r="AH284" s="18"/>
      <c r="AI284" s="18"/>
      <c r="AJ284" s="18"/>
      <c r="AK284" s="18"/>
      <c r="AL284" s="18"/>
      <c r="AM284" s="18"/>
      <c r="AN284" s="18"/>
      <c r="AS284" s="5" t="s">
        <v>429</v>
      </c>
      <c r="AT284" s="4">
        <v>0</v>
      </c>
      <c r="AU284" s="7"/>
      <c r="AV284" s="4"/>
      <c r="AW284" s="4"/>
      <c r="AX284" s="4"/>
      <c r="BO284" t="s">
        <v>370</v>
      </c>
      <c r="BP284">
        <v>63.18</v>
      </c>
      <c r="BQ284">
        <v>36.82</v>
      </c>
      <c r="BV284" t="s">
        <v>370</v>
      </c>
      <c r="BW284">
        <v>57.63</v>
      </c>
      <c r="BX284">
        <v>42.37</v>
      </c>
      <c r="CC284" t="s">
        <v>370</v>
      </c>
      <c r="CD284">
        <v>63.13</v>
      </c>
      <c r="CE284">
        <v>36.869999999999997</v>
      </c>
      <c r="CJ284" s="5" t="s">
        <v>370</v>
      </c>
      <c r="CK284" s="5" t="s">
        <v>783</v>
      </c>
      <c r="CL284" s="5" t="s">
        <v>784</v>
      </c>
    </row>
    <row r="285" spans="1:90" x14ac:dyDescent="0.25">
      <c r="A285" s="16" t="s">
        <v>370</v>
      </c>
      <c r="B285" s="16" t="s">
        <v>11</v>
      </c>
      <c r="C285" s="16" t="s">
        <v>10</v>
      </c>
      <c r="D285" s="15"/>
      <c r="E285" s="15"/>
      <c r="F285" s="15"/>
      <c r="G285" s="15"/>
      <c r="I285" s="9"/>
      <c r="J285" s="9" t="s">
        <v>372</v>
      </c>
      <c r="K285" s="9"/>
      <c r="L285" s="9"/>
      <c r="M285" s="9"/>
      <c r="N285" s="9"/>
      <c r="O285" s="9"/>
      <c r="Q285" s="20"/>
      <c r="R285" s="20" t="s">
        <v>372</v>
      </c>
      <c r="S285" s="20"/>
      <c r="T285" s="20"/>
      <c r="U285" s="20"/>
      <c r="V285" s="20"/>
      <c r="W285" s="20"/>
      <c r="X285" s="20"/>
      <c r="Y285" s="20"/>
      <c r="Z285" s="18"/>
      <c r="AA285" s="18"/>
      <c r="AB285" s="18"/>
      <c r="AC285" s="18"/>
      <c r="AD285" s="18"/>
      <c r="AE285" s="18"/>
      <c r="AF285" s="18"/>
      <c r="AG285" s="18"/>
      <c r="AH285" s="18"/>
      <c r="AI285" s="18"/>
      <c r="AJ285" s="18"/>
      <c r="AK285" s="18"/>
      <c r="AL285" s="18"/>
      <c r="AM285" s="18"/>
      <c r="AN285" s="18"/>
      <c r="AT285" s="4" t="s">
        <v>372</v>
      </c>
      <c r="AU285" s="7"/>
      <c r="AV285" s="4"/>
      <c r="AW285" s="4"/>
      <c r="AX285" s="4"/>
      <c r="BO285" t="s">
        <v>371</v>
      </c>
      <c r="BP285" t="s">
        <v>372</v>
      </c>
      <c r="BQ285" t="s">
        <v>372</v>
      </c>
      <c r="BV285" t="s">
        <v>371</v>
      </c>
      <c r="BW285" t="s">
        <v>372</v>
      </c>
      <c r="BX285" t="s">
        <v>372</v>
      </c>
      <c r="CC285" t="s">
        <v>371</v>
      </c>
      <c r="CD285" t="s">
        <v>372</v>
      </c>
      <c r="CE285" t="s">
        <v>372</v>
      </c>
      <c r="CJ285" s="5" t="s">
        <v>371</v>
      </c>
      <c r="CK285" s="5" t="s">
        <v>372</v>
      </c>
      <c r="CL285" s="5" t="s">
        <v>372</v>
      </c>
    </row>
    <row r="286" spans="1:90" x14ac:dyDescent="0.25">
      <c r="A286" s="16" t="s">
        <v>371</v>
      </c>
      <c r="B286" s="16" t="s">
        <v>372</v>
      </c>
      <c r="C286" s="16" t="s">
        <v>372</v>
      </c>
      <c r="D286" s="15"/>
      <c r="E286" s="15"/>
      <c r="F286" s="15"/>
      <c r="G286" s="15"/>
      <c r="I286" s="9" t="s">
        <v>262</v>
      </c>
      <c r="J286" s="9" t="s">
        <v>382</v>
      </c>
      <c r="K286" s="9"/>
      <c r="L286" s="9"/>
      <c r="M286" s="9"/>
      <c r="N286" s="9"/>
      <c r="O286" s="9"/>
      <c r="Q286" s="20" t="s">
        <v>744</v>
      </c>
      <c r="R286" s="20">
        <v>1063.46</v>
      </c>
      <c r="S286" s="20"/>
      <c r="T286" s="20"/>
      <c r="U286" s="20"/>
      <c r="V286" s="20"/>
      <c r="W286" s="20"/>
      <c r="X286" s="20"/>
      <c r="Y286" s="20"/>
      <c r="Z286" s="18"/>
      <c r="AA286" s="18"/>
      <c r="AB286" s="18"/>
      <c r="AC286" s="18"/>
      <c r="AD286" s="18"/>
      <c r="AE286" s="18"/>
      <c r="AF286" s="18"/>
      <c r="AG286" s="18"/>
      <c r="AH286" s="18"/>
      <c r="AI286" s="18"/>
      <c r="AJ286" s="18"/>
      <c r="AK286" s="18"/>
      <c r="AL286" s="18"/>
      <c r="AM286" s="18"/>
      <c r="AN286" s="18"/>
      <c r="AS286" s="5" t="s">
        <v>443</v>
      </c>
      <c r="AT286" s="4">
        <v>3.67</v>
      </c>
      <c r="AU286" s="7"/>
      <c r="AV286" s="4"/>
      <c r="AW286" s="4"/>
      <c r="AX286" s="4"/>
      <c r="BO286">
        <v>240</v>
      </c>
      <c r="BP286" t="s">
        <v>6</v>
      </c>
      <c r="BQ286" t="s">
        <v>864</v>
      </c>
      <c r="BV286">
        <v>240</v>
      </c>
      <c r="BW286" t="s">
        <v>6</v>
      </c>
      <c r="BX286" t="s">
        <v>864</v>
      </c>
      <c r="CC286">
        <v>240</v>
      </c>
      <c r="CD286" t="s">
        <v>263</v>
      </c>
      <c r="CE286" t="s">
        <v>262</v>
      </c>
      <c r="CJ286" s="5" t="s">
        <v>33</v>
      </c>
      <c r="CK286" s="5" t="s">
        <v>263</v>
      </c>
      <c r="CL286" s="5" t="s">
        <v>262</v>
      </c>
    </row>
    <row r="287" spans="1:90" x14ac:dyDescent="0.25">
      <c r="A287" s="16" t="s">
        <v>33</v>
      </c>
      <c r="B287" s="16" t="s">
        <v>263</v>
      </c>
      <c r="C287" s="16" t="s">
        <v>262</v>
      </c>
      <c r="D287" s="15"/>
      <c r="E287" s="15"/>
      <c r="F287" s="15"/>
      <c r="G287" s="15"/>
      <c r="I287" s="9"/>
      <c r="J287" s="9" t="s">
        <v>372</v>
      </c>
      <c r="K287" s="9"/>
      <c r="L287" s="9"/>
      <c r="M287" s="9"/>
      <c r="N287" s="9"/>
      <c r="O287" s="9"/>
      <c r="Q287" s="20"/>
      <c r="R287" s="20" t="s">
        <v>372</v>
      </c>
      <c r="S287" s="20"/>
      <c r="T287" s="20"/>
      <c r="U287" s="20"/>
      <c r="V287" s="20"/>
      <c r="W287" s="20"/>
      <c r="X287" s="20"/>
      <c r="Y287" s="20"/>
      <c r="Z287" s="18"/>
      <c r="AA287" s="18"/>
      <c r="AB287" s="18"/>
      <c r="AC287" s="18"/>
      <c r="AD287" s="18"/>
      <c r="AE287" s="18"/>
      <c r="AF287" s="18"/>
      <c r="AG287" s="18"/>
      <c r="AH287" s="18"/>
      <c r="AI287" s="18"/>
      <c r="AJ287" s="18"/>
      <c r="AK287" s="18"/>
      <c r="AL287" s="18"/>
      <c r="AM287" s="18"/>
      <c r="AN287" s="18"/>
      <c r="AT287" s="4" t="s">
        <v>372</v>
      </c>
      <c r="AU287" s="7"/>
      <c r="AV287" s="4"/>
      <c r="AW287" s="4"/>
      <c r="AX287" s="4"/>
      <c r="BO287" t="s">
        <v>370</v>
      </c>
      <c r="BP287">
        <v>75.17</v>
      </c>
      <c r="BQ287">
        <v>24.83</v>
      </c>
      <c r="BV287" t="s">
        <v>370</v>
      </c>
      <c r="BW287">
        <v>70.59</v>
      </c>
      <c r="BX287">
        <v>29.41</v>
      </c>
      <c r="CC287" t="s">
        <v>370</v>
      </c>
      <c r="CD287">
        <v>57.94</v>
      </c>
      <c r="CE287">
        <v>42.06</v>
      </c>
      <c r="CJ287" s="5" t="s">
        <v>370</v>
      </c>
      <c r="CK287" s="5" t="s">
        <v>785</v>
      </c>
      <c r="CL287" s="5" t="s">
        <v>786</v>
      </c>
    </row>
    <row r="288" spans="1:90" x14ac:dyDescent="0.25">
      <c r="A288" s="16" t="s">
        <v>370</v>
      </c>
      <c r="B288" s="16" t="s">
        <v>665</v>
      </c>
      <c r="C288" s="16" t="s">
        <v>666</v>
      </c>
      <c r="D288" s="15"/>
      <c r="E288" s="15"/>
      <c r="F288" s="15"/>
      <c r="G288" s="15"/>
      <c r="I288" s="9"/>
      <c r="J288" s="9"/>
      <c r="K288" s="9"/>
      <c r="L288" s="9"/>
      <c r="M288" s="9"/>
      <c r="N288" s="9"/>
      <c r="O288" s="9"/>
      <c r="Q288" s="20" t="s">
        <v>746</v>
      </c>
      <c r="R288" s="20">
        <v>5638.55</v>
      </c>
      <c r="S288" s="19">
        <v>120</v>
      </c>
      <c r="T288" s="20"/>
      <c r="U288" s="20"/>
      <c r="V288" s="20"/>
      <c r="W288" s="20"/>
      <c r="X288" s="20"/>
      <c r="Y288" s="20"/>
      <c r="Z288" s="18"/>
      <c r="AA288" s="18"/>
      <c r="AB288" s="18"/>
      <c r="AC288" s="18"/>
      <c r="AD288" s="18"/>
      <c r="AE288" s="18"/>
      <c r="AF288" s="18"/>
      <c r="AG288" s="18"/>
      <c r="AH288" s="18"/>
      <c r="AI288" s="18"/>
      <c r="AJ288" s="18"/>
      <c r="AK288" s="18"/>
      <c r="AL288" s="18"/>
      <c r="AM288" s="18"/>
      <c r="AN288" s="18"/>
      <c r="AS288" s="5" t="s">
        <v>448</v>
      </c>
      <c r="AT288" s="4">
        <v>77.150000000000006</v>
      </c>
      <c r="AU288" s="7"/>
      <c r="AV288" s="4"/>
      <c r="AW288" s="4"/>
      <c r="AX288" s="4"/>
      <c r="BO288" t="s">
        <v>371</v>
      </c>
      <c r="BP288" t="s">
        <v>372</v>
      </c>
      <c r="BQ288" t="s">
        <v>372</v>
      </c>
      <c r="BV288" t="s">
        <v>371</v>
      </c>
      <c r="BW288" t="s">
        <v>372</v>
      </c>
      <c r="BX288" t="s">
        <v>372</v>
      </c>
      <c r="CC288" t="s">
        <v>371</v>
      </c>
      <c r="CD288" t="s">
        <v>372</v>
      </c>
      <c r="CE288" t="s">
        <v>372</v>
      </c>
      <c r="CJ288" s="5" t="s">
        <v>371</v>
      </c>
      <c r="CK288" s="5" t="s">
        <v>372</v>
      </c>
      <c r="CL288" s="5" t="s">
        <v>372</v>
      </c>
    </row>
    <row r="289" spans="1:90" x14ac:dyDescent="0.25">
      <c r="A289" s="16" t="s">
        <v>371</v>
      </c>
      <c r="B289" s="16" t="s">
        <v>372</v>
      </c>
      <c r="C289" s="16" t="s">
        <v>372</v>
      </c>
      <c r="D289" s="15"/>
      <c r="E289" s="15"/>
      <c r="F289" s="15"/>
      <c r="G289" s="15"/>
      <c r="I289" s="9"/>
      <c r="J289" s="9"/>
      <c r="K289" s="9"/>
      <c r="L289" s="9"/>
      <c r="M289" s="9"/>
      <c r="N289" s="9"/>
      <c r="O289" s="9"/>
      <c r="Q289" s="20"/>
      <c r="R289" s="20" t="s">
        <v>372</v>
      </c>
      <c r="S289" s="20"/>
      <c r="T289" s="20"/>
      <c r="U289" s="20"/>
      <c r="V289" s="20"/>
      <c r="W289" s="20"/>
      <c r="X289" s="20"/>
      <c r="Y289" s="20"/>
      <c r="Z289" s="18"/>
      <c r="AA289" s="18"/>
      <c r="AB289" s="18"/>
      <c r="AC289" s="18"/>
      <c r="AD289" s="18"/>
      <c r="AE289" s="18"/>
      <c r="AF289" s="18"/>
      <c r="AG289" s="18"/>
      <c r="AH289" s="18"/>
      <c r="AI289" s="18"/>
      <c r="AJ289" s="18"/>
      <c r="AK289" s="18"/>
      <c r="AL289" s="18"/>
      <c r="AM289" s="18"/>
      <c r="AN289" s="18"/>
      <c r="AT289" s="4" t="s">
        <v>372</v>
      </c>
      <c r="AU289" s="7"/>
      <c r="AV289" s="4"/>
      <c r="AW289" s="4"/>
      <c r="AX289" s="4"/>
      <c r="BO289">
        <v>270</v>
      </c>
      <c r="BP289" t="s">
        <v>6</v>
      </c>
      <c r="BQ289" t="s">
        <v>864</v>
      </c>
      <c r="BV289">
        <v>270</v>
      </c>
      <c r="BW289" t="s">
        <v>6</v>
      </c>
      <c r="BX289" t="s">
        <v>864</v>
      </c>
      <c r="CC289">
        <v>270</v>
      </c>
      <c r="CD289" t="s">
        <v>263</v>
      </c>
      <c r="CE289" t="s">
        <v>262</v>
      </c>
      <c r="CJ289" s="5" t="s">
        <v>35</v>
      </c>
      <c r="CK289" s="5" t="s">
        <v>263</v>
      </c>
      <c r="CL289" s="5" t="s">
        <v>262</v>
      </c>
    </row>
    <row r="290" spans="1:90" x14ac:dyDescent="0.25">
      <c r="A290" s="16" t="s">
        <v>35</v>
      </c>
      <c r="B290" s="16" t="s">
        <v>263</v>
      </c>
      <c r="C290" s="16" t="s">
        <v>262</v>
      </c>
      <c r="D290" s="15"/>
      <c r="E290" s="15"/>
      <c r="F290" s="15"/>
      <c r="G290" s="15"/>
      <c r="I290" s="9" t="s">
        <v>373</v>
      </c>
      <c r="J290" s="9"/>
      <c r="K290" s="9"/>
      <c r="L290" s="9"/>
      <c r="M290" s="9"/>
      <c r="N290" s="9"/>
      <c r="O290" s="9"/>
      <c r="Q290" s="20" t="s">
        <v>745</v>
      </c>
      <c r="R290" s="20">
        <v>3255.44</v>
      </c>
      <c r="S290" s="20"/>
      <c r="T290" s="20"/>
      <c r="U290" s="20"/>
      <c r="V290" s="20"/>
      <c r="W290" s="20"/>
      <c r="X290" s="20"/>
      <c r="Y290" s="20"/>
      <c r="Z290" s="18"/>
      <c r="AA290" s="18"/>
      <c r="AB290" s="18"/>
      <c r="AC290" s="18"/>
      <c r="AD290" s="18"/>
      <c r="AE290" s="18"/>
      <c r="AF290" s="18"/>
      <c r="AG290" s="18"/>
      <c r="AH290" s="18"/>
      <c r="AI290" s="18"/>
      <c r="AJ290" s="18"/>
      <c r="AK290" s="18"/>
      <c r="AL290" s="18"/>
      <c r="AM290" s="18"/>
      <c r="AN290" s="18"/>
      <c r="AS290" s="5" t="s">
        <v>442</v>
      </c>
      <c r="AT290" s="4">
        <v>17.54</v>
      </c>
      <c r="AU290" s="7" t="s">
        <v>49</v>
      </c>
      <c r="AV290" s="4"/>
      <c r="AW290" s="4"/>
      <c r="AX290" s="4"/>
      <c r="BO290" t="s">
        <v>370</v>
      </c>
      <c r="BP290">
        <v>63.3</v>
      </c>
      <c r="BQ290">
        <v>36.700000000000003</v>
      </c>
      <c r="BV290" t="s">
        <v>370</v>
      </c>
      <c r="BW290">
        <v>57.76</v>
      </c>
      <c r="BX290">
        <v>42.24</v>
      </c>
      <c r="CC290" t="s">
        <v>370</v>
      </c>
      <c r="CD290">
        <v>59.83</v>
      </c>
      <c r="CE290">
        <v>40.17</v>
      </c>
      <c r="CJ290" s="5" t="s">
        <v>370</v>
      </c>
      <c r="CK290" s="5" t="s">
        <v>787</v>
      </c>
      <c r="CL290" s="5" t="s">
        <v>788</v>
      </c>
    </row>
    <row r="291" spans="1:90" x14ac:dyDescent="0.25">
      <c r="A291" s="16" t="s">
        <v>370</v>
      </c>
      <c r="B291" s="16" t="s">
        <v>667</v>
      </c>
      <c r="C291" s="16" t="s">
        <v>668</v>
      </c>
      <c r="D291" s="15"/>
      <c r="E291" s="15"/>
      <c r="F291" s="15"/>
      <c r="G291" s="15"/>
      <c r="I291" s="9" t="s">
        <v>361</v>
      </c>
      <c r="J291" s="9" t="s">
        <v>365</v>
      </c>
      <c r="K291" s="9" t="s">
        <v>360</v>
      </c>
      <c r="L291" s="9"/>
      <c r="M291" s="9"/>
      <c r="N291" s="9"/>
      <c r="O291" s="9"/>
      <c r="Q291" s="20"/>
      <c r="R291" s="20" t="s">
        <v>372</v>
      </c>
      <c r="S291" s="20"/>
      <c r="T291" s="20"/>
      <c r="U291" s="20"/>
      <c r="V291" s="20"/>
      <c r="W291" s="20"/>
      <c r="X291" s="20"/>
      <c r="Y291" s="20"/>
      <c r="Z291" s="18"/>
      <c r="AA291" s="18"/>
      <c r="AB291" s="18"/>
      <c r="AC291" s="18"/>
      <c r="AD291" s="18"/>
      <c r="AE291" s="18"/>
      <c r="AF291" s="18"/>
      <c r="AG291" s="18"/>
      <c r="AH291" s="18"/>
      <c r="AI291" s="18"/>
      <c r="AJ291" s="18"/>
      <c r="AK291" s="18"/>
      <c r="AL291" s="18"/>
      <c r="AM291" s="18"/>
      <c r="AN291" s="18"/>
      <c r="AT291" s="4" t="s">
        <v>372</v>
      </c>
      <c r="AU291" s="7"/>
      <c r="AV291" s="4"/>
      <c r="AW291" s="4"/>
      <c r="AX291" s="4"/>
      <c r="BO291" t="s">
        <v>371</v>
      </c>
      <c r="BP291" t="s">
        <v>372</v>
      </c>
      <c r="BQ291" t="s">
        <v>372</v>
      </c>
      <c r="BV291" t="s">
        <v>371</v>
      </c>
      <c r="BW291" t="s">
        <v>372</v>
      </c>
      <c r="BX291" t="s">
        <v>372</v>
      </c>
      <c r="CC291" t="s">
        <v>371</v>
      </c>
      <c r="CD291" t="s">
        <v>372</v>
      </c>
      <c r="CE291" t="s">
        <v>372</v>
      </c>
      <c r="CJ291" s="5" t="s">
        <v>371</v>
      </c>
      <c r="CK291" s="5" t="s">
        <v>372</v>
      </c>
      <c r="CL291" s="5" t="s">
        <v>372</v>
      </c>
    </row>
    <row r="292" spans="1:90" x14ac:dyDescent="0.25">
      <c r="A292" s="16" t="s">
        <v>371</v>
      </c>
      <c r="B292" s="16" t="s">
        <v>372</v>
      </c>
      <c r="C292" s="16" t="s">
        <v>372</v>
      </c>
      <c r="D292" s="15"/>
      <c r="E292" s="15"/>
      <c r="F292" s="15"/>
      <c r="G292" s="15"/>
      <c r="I292" s="9"/>
      <c r="J292" s="9" t="s">
        <v>371</v>
      </c>
      <c r="K292" s="9"/>
      <c r="L292" s="9"/>
      <c r="M292" s="9"/>
      <c r="N292" s="9"/>
      <c r="O292" s="9"/>
      <c r="Q292" s="20" t="s">
        <v>744</v>
      </c>
      <c r="R292" s="20">
        <v>1000.12</v>
      </c>
      <c r="S292" s="20"/>
      <c r="T292" s="20"/>
      <c r="U292" s="20"/>
      <c r="V292" s="20"/>
      <c r="W292" s="20"/>
      <c r="X292" s="20"/>
      <c r="Y292" s="20"/>
      <c r="Z292" s="18"/>
      <c r="AA292" s="18"/>
      <c r="AB292" s="18"/>
      <c r="AC292" s="18"/>
      <c r="AD292" s="18"/>
      <c r="AE292" s="18"/>
      <c r="AF292" s="18"/>
      <c r="AG292" s="18"/>
      <c r="AH292" s="18"/>
      <c r="AI292" s="18"/>
      <c r="AJ292" s="18"/>
      <c r="AK292" s="18"/>
      <c r="AL292" s="18"/>
      <c r="AM292" s="18"/>
      <c r="AN292" s="18"/>
      <c r="AS292" s="5" t="s">
        <v>427</v>
      </c>
      <c r="AT292" s="4">
        <v>0</v>
      </c>
      <c r="AU292" s="7"/>
      <c r="AV292" s="4"/>
      <c r="AW292" s="4"/>
      <c r="AX292" s="4"/>
      <c r="BO292">
        <v>300</v>
      </c>
      <c r="BP292" t="s">
        <v>6</v>
      </c>
      <c r="BQ292" t="s">
        <v>864</v>
      </c>
      <c r="BV292">
        <v>300</v>
      </c>
      <c r="BW292" t="s">
        <v>6</v>
      </c>
      <c r="BX292" t="s">
        <v>864</v>
      </c>
      <c r="CC292">
        <v>300</v>
      </c>
      <c r="CD292" t="s">
        <v>263</v>
      </c>
      <c r="CE292" t="s">
        <v>262</v>
      </c>
      <c r="CJ292" s="5" t="s">
        <v>37</v>
      </c>
      <c r="CK292" s="5" t="s">
        <v>263</v>
      </c>
      <c r="CL292" s="5" t="s">
        <v>262</v>
      </c>
    </row>
    <row r="293" spans="1:90" x14ac:dyDescent="0.25">
      <c r="A293" s="16" t="s">
        <v>37</v>
      </c>
      <c r="B293" s="16" t="s">
        <v>263</v>
      </c>
      <c r="C293" s="16" t="s">
        <v>262</v>
      </c>
      <c r="D293" s="15"/>
      <c r="E293" s="15"/>
      <c r="F293" s="15"/>
      <c r="G293" s="15"/>
      <c r="I293" s="9" t="s">
        <v>263</v>
      </c>
      <c r="J293" s="10">
        <v>166875</v>
      </c>
      <c r="K293" s="9">
        <v>210</v>
      </c>
      <c r="L293" s="9"/>
      <c r="M293" s="9"/>
      <c r="N293" s="9"/>
      <c r="O293" s="9"/>
      <c r="Q293" s="20"/>
      <c r="R293" s="20" t="s">
        <v>372</v>
      </c>
      <c r="S293" s="20"/>
      <c r="T293" s="20"/>
      <c r="U293" s="20"/>
      <c r="V293" s="20"/>
      <c r="W293" s="20"/>
      <c r="X293" s="20"/>
      <c r="Y293" s="20"/>
      <c r="Z293" s="18"/>
      <c r="AA293" s="18"/>
      <c r="AB293" s="18"/>
      <c r="AC293" s="18"/>
      <c r="AD293" s="18"/>
      <c r="AE293" s="18"/>
      <c r="AF293" s="18"/>
      <c r="AG293" s="18"/>
      <c r="AH293" s="18"/>
      <c r="AI293" s="18"/>
      <c r="AJ293" s="18"/>
      <c r="AK293" s="18"/>
      <c r="AL293" s="18"/>
      <c r="AM293" s="18"/>
      <c r="AN293" s="18"/>
      <c r="AT293" s="4" t="s">
        <v>372</v>
      </c>
      <c r="AU293" s="7"/>
      <c r="AV293" s="4"/>
      <c r="AW293" s="4"/>
      <c r="AX293" s="4"/>
      <c r="BO293" t="s">
        <v>370</v>
      </c>
      <c r="BP293">
        <v>57.94</v>
      </c>
      <c r="BQ293">
        <v>42.06</v>
      </c>
      <c r="BV293" t="s">
        <v>370</v>
      </c>
      <c r="BW293">
        <v>52.2</v>
      </c>
      <c r="BX293">
        <v>47.8</v>
      </c>
      <c r="CC293" t="s">
        <v>370</v>
      </c>
      <c r="CD293">
        <v>66.14</v>
      </c>
      <c r="CE293">
        <v>33.86</v>
      </c>
      <c r="CJ293" s="5" t="s">
        <v>370</v>
      </c>
      <c r="CK293" s="5" t="s">
        <v>789</v>
      </c>
      <c r="CL293" s="5" t="s">
        <v>790</v>
      </c>
    </row>
    <row r="294" spans="1:90" x14ac:dyDescent="0.25">
      <c r="A294" s="16" t="s">
        <v>370</v>
      </c>
      <c r="B294" s="16" t="s">
        <v>669</v>
      </c>
      <c r="C294" s="16" t="s">
        <v>670</v>
      </c>
      <c r="D294" s="15"/>
      <c r="E294" s="15"/>
      <c r="F294" s="15"/>
      <c r="G294" s="15"/>
      <c r="I294" s="9"/>
      <c r="J294" s="9" t="s">
        <v>372</v>
      </c>
      <c r="K294" s="9"/>
      <c r="L294" s="9"/>
      <c r="M294" s="9"/>
      <c r="N294" s="9"/>
      <c r="O294" s="9"/>
      <c r="Q294" s="20" t="s">
        <v>746</v>
      </c>
      <c r="R294" s="20">
        <v>5348.82</v>
      </c>
      <c r="S294" s="19">
        <v>150</v>
      </c>
      <c r="T294" s="20"/>
      <c r="U294" s="20"/>
      <c r="V294" s="20"/>
      <c r="W294" s="20"/>
      <c r="X294" s="20"/>
      <c r="Y294" s="20"/>
      <c r="Z294" s="18"/>
      <c r="AA294" s="18"/>
      <c r="AB294" s="18"/>
      <c r="AC294" s="18"/>
      <c r="AD294" s="18"/>
      <c r="AE294" s="18"/>
      <c r="AF294" s="18"/>
      <c r="AG294" s="18"/>
      <c r="AH294" s="18"/>
      <c r="AI294" s="18"/>
      <c r="AJ294" s="18"/>
      <c r="AK294" s="18"/>
      <c r="AL294" s="18"/>
      <c r="AM294" s="18"/>
      <c r="AN294" s="18"/>
      <c r="AS294" s="5" t="s">
        <v>429</v>
      </c>
      <c r="AT294" s="4">
        <v>0.19</v>
      </c>
      <c r="AU294" s="7"/>
      <c r="AV294" s="4"/>
      <c r="AW294" s="4"/>
      <c r="AX294" s="4"/>
      <c r="BO294" t="s">
        <v>371</v>
      </c>
      <c r="BP294" t="s">
        <v>372</v>
      </c>
      <c r="BQ294" t="s">
        <v>372</v>
      </c>
      <c r="BV294" t="s">
        <v>371</v>
      </c>
      <c r="BW294" t="s">
        <v>372</v>
      </c>
      <c r="BX294" t="s">
        <v>372</v>
      </c>
      <c r="CC294" t="s">
        <v>371</v>
      </c>
      <c r="CD294" t="s">
        <v>372</v>
      </c>
      <c r="CE294" t="s">
        <v>372</v>
      </c>
      <c r="CJ294" s="5" t="s">
        <v>371</v>
      </c>
      <c r="CK294" s="5" t="s">
        <v>372</v>
      </c>
      <c r="CL294" s="5" t="s">
        <v>372</v>
      </c>
    </row>
    <row r="295" spans="1:90" x14ac:dyDescent="0.25">
      <c r="A295" s="16" t="s">
        <v>371</v>
      </c>
      <c r="B295" s="16" t="s">
        <v>372</v>
      </c>
      <c r="C295" s="16" t="s">
        <v>372</v>
      </c>
      <c r="D295" s="15"/>
      <c r="E295" s="15"/>
      <c r="F295" s="15"/>
      <c r="G295" s="15"/>
      <c r="I295" s="9" t="s">
        <v>262</v>
      </c>
      <c r="J295" s="10">
        <v>148184</v>
      </c>
      <c r="K295" s="9"/>
      <c r="L295" s="9"/>
      <c r="M295" s="9"/>
      <c r="N295" s="9"/>
      <c r="O295" s="9"/>
      <c r="Q295" s="20"/>
      <c r="R295" s="20" t="s">
        <v>372</v>
      </c>
      <c r="S295" s="20"/>
      <c r="T295" s="20"/>
      <c r="U295" s="20"/>
      <c r="V295" s="20"/>
      <c r="W295" s="20"/>
      <c r="X295" s="20"/>
      <c r="Y295" s="20"/>
      <c r="Z295" s="18"/>
      <c r="AA295" s="18"/>
      <c r="AB295" s="18"/>
      <c r="AC295" s="18"/>
      <c r="AD295" s="18"/>
      <c r="AE295" s="18"/>
      <c r="AF295" s="18"/>
      <c r="AG295" s="18"/>
      <c r="AH295" s="18"/>
      <c r="AI295" s="18"/>
      <c r="AJ295" s="18"/>
      <c r="AK295" s="18"/>
      <c r="AL295" s="18"/>
      <c r="AM295" s="18"/>
      <c r="AN295" s="18"/>
      <c r="AT295" s="4" t="s">
        <v>372</v>
      </c>
      <c r="AU295" s="7"/>
      <c r="AV295" s="4"/>
      <c r="AW295" s="4"/>
      <c r="AX295" s="4"/>
      <c r="BO295">
        <v>330</v>
      </c>
      <c r="BP295" t="s">
        <v>6</v>
      </c>
      <c r="BQ295" t="s">
        <v>864</v>
      </c>
      <c r="BV295">
        <v>330</v>
      </c>
      <c r="BW295" t="s">
        <v>6</v>
      </c>
      <c r="BX295" t="s">
        <v>864</v>
      </c>
      <c r="CC295">
        <v>330</v>
      </c>
      <c r="CD295" t="s">
        <v>263</v>
      </c>
      <c r="CE295" t="s">
        <v>262</v>
      </c>
      <c r="CJ295" s="5" t="s">
        <v>39</v>
      </c>
      <c r="CK295" s="5" t="s">
        <v>263</v>
      </c>
      <c r="CL295" s="5" t="s">
        <v>262</v>
      </c>
    </row>
    <row r="296" spans="1:90" x14ac:dyDescent="0.25">
      <c r="A296" s="16" t="s">
        <v>39</v>
      </c>
      <c r="B296" s="16" t="s">
        <v>263</v>
      </c>
      <c r="C296" s="16" t="s">
        <v>262</v>
      </c>
      <c r="D296" s="15"/>
      <c r="E296" s="15"/>
      <c r="F296" s="15"/>
      <c r="G296" s="15"/>
      <c r="I296" s="9"/>
      <c r="J296" s="9" t="s">
        <v>372</v>
      </c>
      <c r="K296" s="9"/>
      <c r="L296" s="9"/>
      <c r="M296" s="9"/>
      <c r="N296" s="9"/>
      <c r="O296" s="9"/>
      <c r="Q296" s="20" t="s">
        <v>745</v>
      </c>
      <c r="R296" s="20">
        <v>3633.65</v>
      </c>
      <c r="S296" s="20"/>
      <c r="T296" s="20"/>
      <c r="U296" s="20"/>
      <c r="V296" s="20"/>
      <c r="W296" s="20"/>
      <c r="X296" s="20"/>
      <c r="Y296" s="20"/>
      <c r="Z296" s="18"/>
      <c r="AA296" s="18"/>
      <c r="AB296" s="18"/>
      <c r="AC296" s="18"/>
      <c r="AD296" s="18"/>
      <c r="AE296" s="18"/>
      <c r="AF296" s="18"/>
      <c r="AG296" s="18"/>
      <c r="AH296" s="18"/>
      <c r="AI296" s="18"/>
      <c r="AJ296" s="18"/>
      <c r="AK296" s="18"/>
      <c r="AL296" s="18"/>
      <c r="AM296" s="18"/>
      <c r="AN296" s="18"/>
      <c r="AS296" s="5" t="s">
        <v>443</v>
      </c>
      <c r="AT296" s="4">
        <v>5.32</v>
      </c>
      <c r="AU296" s="7"/>
      <c r="AV296" s="4"/>
      <c r="AW296" s="4"/>
      <c r="AX296" s="4"/>
      <c r="BO296" t="s">
        <v>370</v>
      </c>
      <c r="BP296">
        <v>78.25</v>
      </c>
      <c r="BQ296">
        <v>21.75</v>
      </c>
      <c r="BV296" t="s">
        <v>370</v>
      </c>
      <c r="BW296">
        <v>74.040000000000006</v>
      </c>
      <c r="BX296">
        <v>25.96</v>
      </c>
      <c r="CC296" t="s">
        <v>370</v>
      </c>
      <c r="CD296">
        <v>57.61</v>
      </c>
      <c r="CE296">
        <v>42.39</v>
      </c>
      <c r="CJ296" s="5" t="s">
        <v>370</v>
      </c>
      <c r="CK296" s="5" t="s">
        <v>791</v>
      </c>
      <c r="CL296" s="5" t="s">
        <v>792</v>
      </c>
    </row>
    <row r="297" spans="1:90" x14ac:dyDescent="0.25">
      <c r="A297" s="16" t="s">
        <v>370</v>
      </c>
      <c r="B297" s="16" t="s">
        <v>671</v>
      </c>
      <c r="C297" s="16" t="s">
        <v>672</v>
      </c>
      <c r="D297" s="15"/>
      <c r="E297" s="15"/>
      <c r="F297" s="15"/>
      <c r="G297" s="15"/>
      <c r="I297" s="9"/>
      <c r="J297" s="9"/>
      <c r="K297" s="9"/>
      <c r="L297" s="9"/>
      <c r="M297" s="9"/>
      <c r="N297" s="9"/>
      <c r="O297" s="9"/>
      <c r="Q297" s="20"/>
      <c r="R297" s="20" t="s">
        <v>372</v>
      </c>
      <c r="S297" s="20"/>
      <c r="T297" s="20"/>
      <c r="U297" s="20"/>
      <c r="V297" s="20"/>
      <c r="W297" s="20"/>
      <c r="X297" s="20"/>
      <c r="Y297" s="20"/>
      <c r="Z297" s="18"/>
      <c r="AA297" s="18"/>
      <c r="AB297" s="18"/>
      <c r="AC297" s="18"/>
      <c r="AD297" s="18"/>
      <c r="AE297" s="18"/>
      <c r="AF297" s="18"/>
      <c r="AG297" s="18"/>
      <c r="AH297" s="18"/>
      <c r="AI297" s="18"/>
      <c r="AJ297" s="18"/>
      <c r="AK297" s="18"/>
      <c r="AL297" s="18"/>
      <c r="AM297" s="18"/>
      <c r="AN297" s="18"/>
      <c r="AT297" s="4" t="s">
        <v>372</v>
      </c>
      <c r="AU297" s="7"/>
      <c r="AV297" s="4"/>
      <c r="AW297" s="4"/>
      <c r="AX297" s="4"/>
      <c r="BO297" t="s">
        <v>371</v>
      </c>
      <c r="BP297" t="s">
        <v>372</v>
      </c>
      <c r="BQ297" t="s">
        <v>372</v>
      </c>
      <c r="BV297" t="s">
        <v>371</v>
      </c>
      <c r="BW297" t="s">
        <v>372</v>
      </c>
      <c r="BX297" t="s">
        <v>372</v>
      </c>
      <c r="CC297" t="s">
        <v>371</v>
      </c>
      <c r="CD297" t="s">
        <v>372</v>
      </c>
      <c r="CE297" t="s">
        <v>372</v>
      </c>
      <c r="CJ297" s="5" t="s">
        <v>371</v>
      </c>
      <c r="CK297" s="5" t="s">
        <v>372</v>
      </c>
      <c r="CL297" s="5" t="s">
        <v>372</v>
      </c>
    </row>
    <row r="298" spans="1:90" x14ac:dyDescent="0.25">
      <c r="A298" s="16" t="s">
        <v>371</v>
      </c>
      <c r="B298" s="16" t="s">
        <v>372</v>
      </c>
      <c r="C298" s="16" t="s">
        <v>372</v>
      </c>
      <c r="D298" s="15"/>
      <c r="E298" s="15"/>
      <c r="F298" s="15"/>
      <c r="G298" s="15"/>
      <c r="I298" s="9"/>
      <c r="J298" s="9"/>
      <c r="K298" s="9"/>
      <c r="L298" s="9"/>
      <c r="M298" s="9"/>
      <c r="N298" s="9"/>
      <c r="O298" s="9"/>
      <c r="Q298" s="20" t="s">
        <v>744</v>
      </c>
      <c r="R298" s="20">
        <v>1200.6199999999999</v>
      </c>
      <c r="S298" s="20"/>
      <c r="T298" s="20"/>
      <c r="U298" s="20"/>
      <c r="V298" s="20"/>
      <c r="W298" s="20"/>
      <c r="X298" s="20"/>
      <c r="Y298" s="20"/>
      <c r="Z298" s="18"/>
      <c r="AA298" s="18"/>
      <c r="AB298" s="18"/>
      <c r="AC298" s="18"/>
      <c r="AD298" s="18"/>
      <c r="AE298" s="18"/>
      <c r="AF298" s="18"/>
      <c r="AG298" s="18"/>
      <c r="AH298" s="18"/>
      <c r="AI298" s="18"/>
      <c r="AJ298" s="18"/>
      <c r="AK298" s="18"/>
      <c r="AL298" s="18"/>
      <c r="AM298" s="18"/>
      <c r="AN298" s="18"/>
      <c r="AS298" s="5" t="s">
        <v>448</v>
      </c>
      <c r="AT298" s="4">
        <v>76.95</v>
      </c>
      <c r="AU298" s="7"/>
      <c r="AV298" s="4"/>
      <c r="AW298" s="4"/>
      <c r="AX298" s="4"/>
      <c r="BO298">
        <v>360</v>
      </c>
      <c r="BP298" t="s">
        <v>6</v>
      </c>
      <c r="BQ298" t="s">
        <v>864</v>
      </c>
      <c r="BV298">
        <v>360</v>
      </c>
      <c r="BW298" t="s">
        <v>6</v>
      </c>
      <c r="BX298" t="s">
        <v>864</v>
      </c>
      <c r="CC298">
        <v>360</v>
      </c>
      <c r="CD298" t="s">
        <v>263</v>
      </c>
      <c r="CE298" t="s">
        <v>262</v>
      </c>
      <c r="CJ298" s="5" t="s">
        <v>41</v>
      </c>
      <c r="CK298" s="5" t="s">
        <v>263</v>
      </c>
      <c r="CL298" s="5" t="s">
        <v>262</v>
      </c>
    </row>
    <row r="299" spans="1:90" x14ac:dyDescent="0.25">
      <c r="A299" s="16" t="s">
        <v>41</v>
      </c>
      <c r="B299" s="16" t="s">
        <v>263</v>
      </c>
      <c r="C299" s="16" t="s">
        <v>262</v>
      </c>
      <c r="D299" s="15"/>
      <c r="E299" s="15"/>
      <c r="F299" s="15"/>
      <c r="G299" s="15"/>
      <c r="I299" s="9" t="s">
        <v>375</v>
      </c>
      <c r="J299" s="9"/>
      <c r="K299" s="9"/>
      <c r="L299" s="9"/>
      <c r="M299" s="9"/>
      <c r="N299" s="9"/>
      <c r="O299" s="9"/>
      <c r="Q299" s="20"/>
      <c r="R299" s="20" t="s">
        <v>372</v>
      </c>
      <c r="S299" s="20"/>
      <c r="T299" s="20"/>
      <c r="U299" s="20"/>
      <c r="V299" s="20"/>
      <c r="W299" s="20"/>
      <c r="X299" s="20"/>
      <c r="Y299" s="20"/>
      <c r="Z299" s="18"/>
      <c r="AA299" s="18"/>
      <c r="AB299" s="18"/>
      <c r="AC299" s="18"/>
      <c r="AD299" s="18"/>
      <c r="AE299" s="18"/>
      <c r="AF299" s="18"/>
      <c r="AG299" s="18"/>
      <c r="AH299" s="18"/>
      <c r="AI299" s="18"/>
      <c r="AJ299" s="18"/>
      <c r="AK299" s="18"/>
      <c r="AL299" s="18"/>
      <c r="AM299" s="18"/>
      <c r="AN299" s="18"/>
      <c r="AT299" s="4" t="s">
        <v>372</v>
      </c>
      <c r="AU299" s="7"/>
      <c r="AV299" s="4"/>
      <c r="AW299" s="4"/>
      <c r="AX299" s="4"/>
      <c r="BO299" t="s">
        <v>370</v>
      </c>
      <c r="BP299">
        <v>73.94</v>
      </c>
      <c r="BQ299">
        <v>26.06</v>
      </c>
      <c r="BV299" t="s">
        <v>370</v>
      </c>
      <c r="BW299">
        <v>69.22</v>
      </c>
      <c r="BX299">
        <v>30.78</v>
      </c>
      <c r="CC299" t="s">
        <v>370</v>
      </c>
      <c r="CD299">
        <v>60.77</v>
      </c>
      <c r="CE299">
        <v>39.229999999999997</v>
      </c>
      <c r="CJ299" s="5" t="s">
        <v>370</v>
      </c>
      <c r="CK299" s="5" t="s">
        <v>793</v>
      </c>
      <c r="CL299" s="5" t="s">
        <v>794</v>
      </c>
    </row>
    <row r="300" spans="1:90" x14ac:dyDescent="0.25">
      <c r="A300" s="16" t="s">
        <v>370</v>
      </c>
      <c r="B300" s="16" t="s">
        <v>673</v>
      </c>
      <c r="C300" s="16" t="s">
        <v>674</v>
      </c>
      <c r="D300" s="15"/>
      <c r="E300" s="15"/>
      <c r="F300" s="15"/>
      <c r="G300" s="15"/>
      <c r="I300" s="9"/>
      <c r="J300" s="9"/>
      <c r="K300" s="9"/>
      <c r="L300" s="9"/>
      <c r="M300" s="9"/>
      <c r="N300" s="9"/>
      <c r="O300" s="9"/>
      <c r="Q300" s="20" t="s">
        <v>746</v>
      </c>
      <c r="R300" s="20">
        <v>5226.4399999999996</v>
      </c>
      <c r="S300" s="19">
        <v>180</v>
      </c>
      <c r="T300" s="20"/>
      <c r="U300" s="20"/>
      <c r="V300" s="20"/>
      <c r="W300" s="20"/>
      <c r="X300" s="20"/>
      <c r="Y300" s="20"/>
      <c r="Z300" s="18"/>
      <c r="AA300" s="18"/>
      <c r="AB300" s="18"/>
      <c r="AC300" s="18"/>
      <c r="AD300" s="18"/>
      <c r="AE300" s="18"/>
      <c r="AF300" s="18"/>
      <c r="AG300" s="18"/>
      <c r="AH300" s="18"/>
      <c r="AI300" s="18"/>
      <c r="AJ300" s="18"/>
      <c r="AK300" s="18"/>
      <c r="AL300" s="18"/>
      <c r="AM300" s="18"/>
      <c r="AN300" s="18"/>
      <c r="AS300" s="5" t="s">
        <v>442</v>
      </c>
      <c r="AT300" s="4">
        <v>15.01</v>
      </c>
      <c r="AU300" s="7" t="s">
        <v>51</v>
      </c>
      <c r="AV300" s="4"/>
      <c r="AW300" s="4"/>
      <c r="AX300" s="4"/>
      <c r="BO300" t="s">
        <v>371</v>
      </c>
      <c r="BP300" t="s">
        <v>372</v>
      </c>
      <c r="BQ300" t="s">
        <v>372</v>
      </c>
      <c r="BV300" t="s">
        <v>371</v>
      </c>
      <c r="BW300" t="s">
        <v>372</v>
      </c>
      <c r="BX300" t="s">
        <v>372</v>
      </c>
      <c r="CC300" t="s">
        <v>371</v>
      </c>
      <c r="CD300" t="s">
        <v>372</v>
      </c>
      <c r="CE300" t="s">
        <v>372</v>
      </c>
      <c r="CJ300" s="5" t="s">
        <v>371</v>
      </c>
      <c r="CK300" s="5" t="s">
        <v>372</v>
      </c>
      <c r="CL300" s="5" t="s">
        <v>372</v>
      </c>
    </row>
    <row r="301" spans="1:90" x14ac:dyDescent="0.25">
      <c r="A301" s="16" t="s">
        <v>371</v>
      </c>
      <c r="B301" s="16" t="s">
        <v>372</v>
      </c>
      <c r="C301" s="16" t="s">
        <v>372</v>
      </c>
      <c r="D301" s="15"/>
      <c r="E301" s="15"/>
      <c r="F301" s="15"/>
      <c r="G301" s="15"/>
      <c r="I301" s="9">
        <v>210</v>
      </c>
      <c r="J301" s="9" t="s">
        <v>263</v>
      </c>
      <c r="K301" s="9" t="s">
        <v>262</v>
      </c>
      <c r="L301" s="9"/>
      <c r="M301" s="9"/>
      <c r="N301" s="9"/>
      <c r="O301" s="9"/>
      <c r="Q301" s="20"/>
      <c r="R301" s="20" t="s">
        <v>372</v>
      </c>
      <c r="S301" s="20"/>
      <c r="T301" s="20"/>
      <c r="U301" s="20"/>
      <c r="V301" s="20"/>
      <c r="W301" s="20"/>
      <c r="X301" s="20"/>
      <c r="Y301" s="20"/>
      <c r="Z301" s="18"/>
      <c r="AA301" s="18"/>
      <c r="AB301" s="18"/>
      <c r="AC301" s="18"/>
      <c r="AD301" s="18"/>
      <c r="AE301" s="18"/>
      <c r="AF301" s="18"/>
      <c r="AG301" s="18"/>
      <c r="AH301" s="18"/>
      <c r="AI301" s="18"/>
      <c r="AJ301" s="18"/>
      <c r="AK301" s="18"/>
      <c r="AL301" s="18"/>
      <c r="AM301" s="18"/>
      <c r="AN301" s="18"/>
      <c r="AT301" s="4" t="s">
        <v>372</v>
      </c>
      <c r="AU301" s="7"/>
      <c r="AV301" s="4"/>
      <c r="AW301" s="4"/>
      <c r="AX301" s="4"/>
      <c r="BO301">
        <v>390</v>
      </c>
      <c r="BP301" t="s">
        <v>6</v>
      </c>
      <c r="BQ301" t="s">
        <v>864</v>
      </c>
      <c r="BV301">
        <v>390</v>
      </c>
      <c r="BW301" t="s">
        <v>6</v>
      </c>
      <c r="BX301" t="s">
        <v>864</v>
      </c>
      <c r="CC301">
        <v>390</v>
      </c>
      <c r="CD301" t="s">
        <v>263</v>
      </c>
      <c r="CE301" t="s">
        <v>262</v>
      </c>
      <c r="CJ301" s="5" t="s">
        <v>43</v>
      </c>
      <c r="CK301" s="5" t="s">
        <v>263</v>
      </c>
      <c r="CL301" s="5" t="s">
        <v>262</v>
      </c>
    </row>
    <row r="302" spans="1:90" x14ac:dyDescent="0.25">
      <c r="A302" s="16" t="s">
        <v>43</v>
      </c>
      <c r="B302" s="16" t="s">
        <v>263</v>
      </c>
      <c r="C302" s="16" t="s">
        <v>262</v>
      </c>
      <c r="D302" s="15"/>
      <c r="E302" s="15"/>
      <c r="F302" s="15"/>
      <c r="G302" s="15"/>
      <c r="I302" s="9" t="s">
        <v>370</v>
      </c>
      <c r="J302" s="9" t="s">
        <v>381</v>
      </c>
      <c r="K302" s="9" t="s">
        <v>382</v>
      </c>
      <c r="L302" s="9"/>
      <c r="M302" s="9"/>
      <c r="N302" s="9"/>
      <c r="O302" s="9"/>
      <c r="Q302" s="20" t="s">
        <v>745</v>
      </c>
      <c r="R302" s="20">
        <v>3824.81</v>
      </c>
      <c r="S302" s="20"/>
      <c r="T302" s="20"/>
      <c r="U302" s="20"/>
      <c r="V302" s="20"/>
      <c r="W302" s="20"/>
      <c r="X302" s="20"/>
      <c r="Y302" s="20"/>
      <c r="Z302" s="18"/>
      <c r="AA302" s="18"/>
      <c r="AB302" s="18"/>
      <c r="AC302" s="18"/>
      <c r="AD302" s="18"/>
      <c r="AE302" s="18"/>
      <c r="AF302" s="18"/>
      <c r="AG302" s="18"/>
      <c r="AH302" s="18"/>
      <c r="AI302" s="18"/>
      <c r="AJ302" s="18"/>
      <c r="AK302" s="18"/>
      <c r="AL302" s="18"/>
      <c r="AM302" s="18"/>
      <c r="AN302" s="18"/>
      <c r="AS302" s="5" t="s">
        <v>427</v>
      </c>
      <c r="AT302" s="4">
        <v>0</v>
      </c>
      <c r="AU302" s="7"/>
      <c r="AV302" s="4"/>
      <c r="AW302" s="4"/>
      <c r="AX302" s="4"/>
      <c r="BO302" t="s">
        <v>370</v>
      </c>
      <c r="BP302">
        <v>79.650000000000006</v>
      </c>
      <c r="BQ302">
        <v>20.350000000000001</v>
      </c>
      <c r="BV302" t="s">
        <v>370</v>
      </c>
      <c r="BW302">
        <v>75.63</v>
      </c>
      <c r="BX302">
        <v>24.37</v>
      </c>
      <c r="CC302" t="s">
        <v>370</v>
      </c>
      <c r="CD302">
        <v>66.83</v>
      </c>
      <c r="CE302">
        <v>33.17</v>
      </c>
      <c r="CJ302" s="5" t="s">
        <v>370</v>
      </c>
      <c r="CK302" s="5" t="s">
        <v>795</v>
      </c>
      <c r="CL302" s="5" t="s">
        <v>796</v>
      </c>
    </row>
    <row r="303" spans="1:90" x14ac:dyDescent="0.25">
      <c r="A303" s="16" t="s">
        <v>370</v>
      </c>
      <c r="B303" s="16" t="s">
        <v>675</v>
      </c>
      <c r="C303" s="16" t="s">
        <v>676</v>
      </c>
      <c r="D303" s="15"/>
      <c r="E303" s="15"/>
      <c r="F303" s="15"/>
      <c r="G303" s="15"/>
      <c r="I303" s="9" t="s">
        <v>371</v>
      </c>
      <c r="J303" s="9" t="s">
        <v>372</v>
      </c>
      <c r="K303" s="9" t="s">
        <v>372</v>
      </c>
      <c r="L303" s="9"/>
      <c r="M303" s="9"/>
      <c r="N303" s="9"/>
      <c r="O303" s="9"/>
      <c r="Q303" s="20"/>
      <c r="R303" s="20" t="s">
        <v>372</v>
      </c>
      <c r="S303" s="20"/>
      <c r="T303" s="20"/>
      <c r="U303" s="20"/>
      <c r="V303" s="20"/>
      <c r="W303" s="20"/>
      <c r="X303" s="20"/>
      <c r="Y303" s="20"/>
      <c r="Z303" s="18"/>
      <c r="AA303" s="18"/>
      <c r="AB303" s="18"/>
      <c r="AC303" s="18"/>
      <c r="AD303" s="18"/>
      <c r="AE303" s="18"/>
      <c r="AF303" s="18"/>
      <c r="AG303" s="18"/>
      <c r="AH303" s="18"/>
      <c r="AI303" s="18"/>
      <c r="AJ303" s="18"/>
      <c r="AK303" s="18"/>
      <c r="AL303" s="18"/>
      <c r="AM303" s="18"/>
      <c r="AN303" s="18"/>
      <c r="AT303" s="4" t="s">
        <v>372</v>
      </c>
      <c r="AU303" s="7"/>
      <c r="AV303" s="4"/>
      <c r="AW303" s="4"/>
      <c r="AX303" s="4"/>
      <c r="BO303" t="s">
        <v>371</v>
      </c>
      <c r="BP303" t="s">
        <v>372</v>
      </c>
      <c r="BQ303" t="s">
        <v>372</v>
      </c>
      <c r="BV303" t="s">
        <v>371</v>
      </c>
      <c r="BW303" t="s">
        <v>372</v>
      </c>
      <c r="BX303" t="s">
        <v>372</v>
      </c>
      <c r="CC303" t="s">
        <v>371</v>
      </c>
      <c r="CD303" t="s">
        <v>372</v>
      </c>
      <c r="CE303" t="s">
        <v>372</v>
      </c>
      <c r="CJ303" s="5" t="s">
        <v>371</v>
      </c>
      <c r="CK303" s="5" t="s">
        <v>372</v>
      </c>
      <c r="CL303" s="5" t="s">
        <v>372</v>
      </c>
    </row>
    <row r="304" spans="1:90" x14ac:dyDescent="0.25">
      <c r="A304" s="16" t="s">
        <v>371</v>
      </c>
      <c r="B304" s="16" t="s">
        <v>372</v>
      </c>
      <c r="C304" s="16" t="s">
        <v>372</v>
      </c>
      <c r="D304" s="15"/>
      <c r="E304" s="15"/>
      <c r="F304" s="15"/>
      <c r="G304" s="15"/>
      <c r="I304" s="9"/>
      <c r="J304" s="9"/>
      <c r="K304" s="9"/>
      <c r="L304" s="9"/>
      <c r="M304" s="9"/>
      <c r="N304" s="9"/>
      <c r="O304" s="9"/>
      <c r="Q304" s="20" t="s">
        <v>744</v>
      </c>
      <c r="R304" s="20">
        <v>1306.77</v>
      </c>
      <c r="S304" s="20"/>
      <c r="T304" s="20"/>
      <c r="U304" s="20"/>
      <c r="V304" s="20"/>
      <c r="W304" s="20"/>
      <c r="X304" s="20"/>
      <c r="Y304" s="20"/>
      <c r="Z304" s="18"/>
      <c r="AA304" s="18"/>
      <c r="AB304" s="18"/>
      <c r="AC304" s="18"/>
      <c r="AD304" s="18"/>
      <c r="AE304" s="18"/>
      <c r="AF304" s="18"/>
      <c r="AG304" s="18"/>
      <c r="AH304" s="18"/>
      <c r="AI304" s="18"/>
      <c r="AJ304" s="18"/>
      <c r="AK304" s="18"/>
      <c r="AL304" s="18"/>
      <c r="AM304" s="18"/>
      <c r="AN304" s="18"/>
      <c r="AS304" s="5" t="s">
        <v>429</v>
      </c>
      <c r="AT304" s="4">
        <v>4.22</v>
      </c>
      <c r="AU304" s="7"/>
      <c r="AV304" s="4"/>
      <c r="AW304" s="4"/>
      <c r="AX304" s="4"/>
      <c r="BO304">
        <v>420</v>
      </c>
      <c r="BP304" t="s">
        <v>6</v>
      </c>
      <c r="BQ304" t="s">
        <v>864</v>
      </c>
      <c r="BV304">
        <v>420</v>
      </c>
      <c r="BW304" t="s">
        <v>6</v>
      </c>
      <c r="BX304" t="s">
        <v>864</v>
      </c>
      <c r="CC304">
        <v>420</v>
      </c>
      <c r="CD304" t="s">
        <v>263</v>
      </c>
      <c r="CE304" t="s">
        <v>262</v>
      </c>
      <c r="CJ304" s="5" t="s">
        <v>45</v>
      </c>
      <c r="CK304" s="5" t="s">
        <v>263</v>
      </c>
      <c r="CL304" s="5" t="s">
        <v>262</v>
      </c>
    </row>
    <row r="305" spans="1:90" x14ac:dyDescent="0.25">
      <c r="A305" s="16" t="s">
        <v>45</v>
      </c>
      <c r="B305" s="16" t="s">
        <v>263</v>
      </c>
      <c r="C305" s="16" t="s">
        <v>262</v>
      </c>
      <c r="D305" s="15"/>
      <c r="E305" s="15"/>
      <c r="F305" s="15"/>
      <c r="G305" s="15"/>
      <c r="I305" s="9" t="s">
        <v>376</v>
      </c>
      <c r="J305" s="9"/>
      <c r="K305" s="9"/>
      <c r="L305" s="9"/>
      <c r="M305" s="9"/>
      <c r="N305" s="9"/>
      <c r="O305" s="9"/>
      <c r="Q305" s="20"/>
      <c r="R305" s="20" t="s">
        <v>372</v>
      </c>
      <c r="S305" s="20"/>
      <c r="T305" s="20"/>
      <c r="U305" s="20"/>
      <c r="V305" s="20"/>
      <c r="W305" s="20"/>
      <c r="X305" s="20"/>
      <c r="Y305" s="20"/>
      <c r="Z305" s="18"/>
      <c r="AA305" s="18"/>
      <c r="AB305" s="18"/>
      <c r="AC305" s="18"/>
      <c r="AD305" s="18"/>
      <c r="AE305" s="18"/>
      <c r="AF305" s="18"/>
      <c r="AG305" s="18"/>
      <c r="AH305" s="18"/>
      <c r="AI305" s="18"/>
      <c r="AJ305" s="18"/>
      <c r="AK305" s="18"/>
      <c r="AL305" s="18"/>
      <c r="AM305" s="18"/>
      <c r="AN305" s="18"/>
      <c r="AT305" s="4" t="s">
        <v>372</v>
      </c>
      <c r="AU305" s="7"/>
      <c r="AV305" s="4"/>
      <c r="AW305" s="4"/>
      <c r="AX305" s="4"/>
      <c r="BO305" t="s">
        <v>370</v>
      </c>
      <c r="BP305">
        <v>86.73</v>
      </c>
      <c r="BQ305">
        <v>13.27</v>
      </c>
      <c r="BV305" t="s">
        <v>370</v>
      </c>
      <c r="BW305">
        <v>83.82</v>
      </c>
      <c r="BX305">
        <v>16.18</v>
      </c>
      <c r="CC305" t="s">
        <v>370</v>
      </c>
      <c r="CD305">
        <v>59.12</v>
      </c>
      <c r="CE305">
        <v>40.880000000000003</v>
      </c>
      <c r="CJ305" s="5" t="s">
        <v>370</v>
      </c>
      <c r="CK305" s="5" t="s">
        <v>797</v>
      </c>
      <c r="CL305" s="5" t="s">
        <v>798</v>
      </c>
    </row>
    <row r="306" spans="1:90" x14ac:dyDescent="0.25">
      <c r="A306" s="16" t="s">
        <v>370</v>
      </c>
      <c r="B306" s="16" t="s">
        <v>677</v>
      </c>
      <c r="C306" s="16" t="s">
        <v>678</v>
      </c>
      <c r="D306" s="15"/>
      <c r="E306" s="15"/>
      <c r="F306" s="15"/>
      <c r="G306" s="15"/>
      <c r="I306" s="9"/>
      <c r="J306" s="9"/>
      <c r="K306" s="9"/>
      <c r="L306" s="9"/>
      <c r="M306" s="9"/>
      <c r="N306" s="9"/>
      <c r="O306" s="9"/>
      <c r="Q306" s="20" t="s">
        <v>746</v>
      </c>
      <c r="R306" s="20">
        <v>4889.2</v>
      </c>
      <c r="S306" s="19">
        <v>210</v>
      </c>
      <c r="T306" s="20"/>
      <c r="U306" s="20"/>
      <c r="V306" s="20"/>
      <c r="W306" s="20"/>
      <c r="X306" s="20"/>
      <c r="Y306" s="20"/>
      <c r="Z306" s="18"/>
      <c r="AA306" s="18"/>
      <c r="AB306" s="18"/>
      <c r="AC306" s="18"/>
      <c r="AD306" s="18"/>
      <c r="AE306" s="18"/>
      <c r="AF306" s="18"/>
      <c r="AG306" s="18"/>
      <c r="AH306" s="18"/>
      <c r="AI306" s="18"/>
      <c r="AJ306" s="18"/>
      <c r="AK306" s="18"/>
      <c r="AL306" s="18"/>
      <c r="AM306" s="18"/>
      <c r="AN306" s="18"/>
      <c r="AS306" s="5" t="s">
        <v>443</v>
      </c>
      <c r="AT306" s="4">
        <v>4.04</v>
      </c>
      <c r="AU306" s="7"/>
      <c r="AV306" s="4"/>
      <c r="AW306" s="4"/>
      <c r="AX306" s="4"/>
      <c r="BO306" t="s">
        <v>371</v>
      </c>
      <c r="BP306" t="s">
        <v>372</v>
      </c>
      <c r="BQ306" t="s">
        <v>372</v>
      </c>
      <c r="BV306" t="s">
        <v>371</v>
      </c>
      <c r="BW306" t="s">
        <v>372</v>
      </c>
      <c r="BX306" t="s">
        <v>372</v>
      </c>
      <c r="CC306" t="s">
        <v>371</v>
      </c>
      <c r="CD306" t="s">
        <v>372</v>
      </c>
      <c r="CE306" t="s">
        <v>372</v>
      </c>
      <c r="CJ306" s="5" t="s">
        <v>371</v>
      </c>
      <c r="CK306" s="5" t="s">
        <v>372</v>
      </c>
      <c r="CL306" s="5" t="s">
        <v>372</v>
      </c>
    </row>
    <row r="307" spans="1:90" x14ac:dyDescent="0.25">
      <c r="A307" s="16" t="s">
        <v>371</v>
      </c>
      <c r="B307" s="16" t="s">
        <v>372</v>
      </c>
      <c r="C307" s="16" t="s">
        <v>372</v>
      </c>
      <c r="D307" s="15"/>
      <c r="E307" s="15"/>
      <c r="F307" s="15"/>
      <c r="G307" s="15"/>
      <c r="I307" s="9">
        <v>210</v>
      </c>
      <c r="J307" s="9" t="s">
        <v>263</v>
      </c>
      <c r="K307" s="9" t="s">
        <v>262</v>
      </c>
      <c r="L307" s="9"/>
      <c r="M307" s="9"/>
      <c r="N307" s="9"/>
      <c r="O307" s="9"/>
      <c r="Q307" s="20"/>
      <c r="R307" s="20" t="s">
        <v>372</v>
      </c>
      <c r="S307" s="20"/>
      <c r="T307" s="20"/>
      <c r="U307" s="20"/>
      <c r="V307" s="20"/>
      <c r="W307" s="20"/>
      <c r="X307" s="20"/>
      <c r="Y307" s="20"/>
      <c r="Z307" s="18"/>
      <c r="AA307" s="18"/>
      <c r="AB307" s="18"/>
      <c r="AC307" s="18"/>
      <c r="AD307" s="18"/>
      <c r="AE307" s="18"/>
      <c r="AF307" s="18"/>
      <c r="AG307" s="18"/>
      <c r="AH307" s="18"/>
      <c r="AI307" s="18"/>
      <c r="AJ307" s="18"/>
      <c r="AK307" s="18"/>
      <c r="AL307" s="18"/>
      <c r="AM307" s="18"/>
      <c r="AN307" s="18"/>
      <c r="AT307" s="4" t="s">
        <v>372</v>
      </c>
      <c r="AU307" s="7"/>
      <c r="AV307" s="4"/>
      <c r="AW307" s="4"/>
      <c r="AX307" s="4"/>
      <c r="BO307">
        <v>450</v>
      </c>
      <c r="BP307" t="s">
        <v>6</v>
      </c>
      <c r="BQ307" t="s">
        <v>864</v>
      </c>
      <c r="BV307">
        <v>450</v>
      </c>
      <c r="BW307" t="s">
        <v>6</v>
      </c>
      <c r="BX307" t="s">
        <v>864</v>
      </c>
      <c r="CC307">
        <v>450</v>
      </c>
      <c r="CD307" t="s">
        <v>263</v>
      </c>
      <c r="CE307" t="s">
        <v>262</v>
      </c>
      <c r="CJ307" s="5" t="s">
        <v>47</v>
      </c>
      <c r="CK307" s="5" t="s">
        <v>263</v>
      </c>
      <c r="CL307" s="5" t="s">
        <v>262</v>
      </c>
    </row>
    <row r="308" spans="1:90" x14ac:dyDescent="0.25">
      <c r="A308" s="16" t="s">
        <v>47</v>
      </c>
      <c r="B308" s="16" t="s">
        <v>263</v>
      </c>
      <c r="C308" s="16" t="s">
        <v>262</v>
      </c>
      <c r="D308" s="15"/>
      <c r="E308" s="15"/>
      <c r="F308" s="15"/>
      <c r="G308" s="15"/>
      <c r="I308" s="9" t="s">
        <v>365</v>
      </c>
      <c r="J308" s="10">
        <v>166875</v>
      </c>
      <c r="K308" s="10">
        <v>148184</v>
      </c>
      <c r="L308" s="9"/>
      <c r="M308" s="9"/>
      <c r="N308" s="9"/>
      <c r="O308" s="9"/>
      <c r="Q308" s="20" t="s">
        <v>745</v>
      </c>
      <c r="R308" s="20">
        <v>3914.33</v>
      </c>
      <c r="S308" s="20"/>
      <c r="T308" s="20"/>
      <c r="U308" s="20"/>
      <c r="V308" s="20"/>
      <c r="W308" s="20"/>
      <c r="X308" s="20"/>
      <c r="Y308" s="20"/>
      <c r="Z308" s="18"/>
      <c r="AA308" s="18"/>
      <c r="AB308" s="18"/>
      <c r="AC308" s="18"/>
      <c r="AD308" s="18"/>
      <c r="AE308" s="18"/>
      <c r="AF308" s="18"/>
      <c r="AG308" s="18"/>
      <c r="AH308" s="18"/>
      <c r="AI308" s="18"/>
      <c r="AJ308" s="18"/>
      <c r="AK308" s="18"/>
      <c r="AL308" s="18"/>
      <c r="AM308" s="18"/>
      <c r="AN308" s="18"/>
      <c r="AS308" s="5" t="s">
        <v>448</v>
      </c>
      <c r="AT308" s="4">
        <v>76.73</v>
      </c>
      <c r="AU308" s="7"/>
      <c r="AV308" s="4"/>
      <c r="AW308" s="4"/>
      <c r="AX308" s="4"/>
      <c r="BO308" t="s">
        <v>370</v>
      </c>
      <c r="BP308">
        <v>86.15</v>
      </c>
      <c r="BQ308">
        <v>13.85</v>
      </c>
      <c r="BV308" t="s">
        <v>370</v>
      </c>
      <c r="BW308">
        <v>83.14</v>
      </c>
      <c r="BX308">
        <v>16.86</v>
      </c>
      <c r="CC308" t="s">
        <v>370</v>
      </c>
      <c r="CD308">
        <v>74.099999999999994</v>
      </c>
      <c r="CE308">
        <v>25.9</v>
      </c>
      <c r="CJ308" s="5" t="s">
        <v>370</v>
      </c>
      <c r="CK308" s="5" t="s">
        <v>799</v>
      </c>
      <c r="CL308" s="5" t="s">
        <v>800</v>
      </c>
    </row>
    <row r="309" spans="1:90" x14ac:dyDescent="0.25">
      <c r="A309" s="16" t="s">
        <v>370</v>
      </c>
      <c r="B309" s="16" t="s">
        <v>269</v>
      </c>
      <c r="C309" s="16" t="s">
        <v>268</v>
      </c>
      <c r="D309" s="15"/>
      <c r="E309" s="15"/>
      <c r="F309" s="15"/>
      <c r="G309" s="15"/>
      <c r="I309" s="9" t="s">
        <v>371</v>
      </c>
      <c r="J309" s="9" t="s">
        <v>372</v>
      </c>
      <c r="K309" s="9" t="s">
        <v>372</v>
      </c>
      <c r="L309" s="9"/>
      <c r="M309" s="9"/>
      <c r="N309" s="9"/>
      <c r="O309" s="9"/>
      <c r="Q309" s="20"/>
      <c r="R309" s="20" t="s">
        <v>372</v>
      </c>
      <c r="S309" s="20"/>
      <c r="T309" s="20"/>
      <c r="U309" s="20"/>
      <c r="V309" s="20"/>
      <c r="W309" s="20"/>
      <c r="X309" s="20"/>
      <c r="Y309" s="20"/>
      <c r="Z309" s="18"/>
      <c r="AA309" s="18"/>
      <c r="AB309" s="18"/>
      <c r="AC309" s="18"/>
      <c r="AD309" s="18"/>
      <c r="AE309" s="18"/>
      <c r="AF309" s="18"/>
      <c r="AG309" s="18"/>
      <c r="AH309" s="18"/>
      <c r="AI309" s="18"/>
      <c r="AJ309" s="18"/>
      <c r="AK309" s="18"/>
      <c r="AL309" s="18"/>
      <c r="AM309" s="18"/>
      <c r="AN309" s="18"/>
      <c r="AT309" s="4" t="s">
        <v>372</v>
      </c>
      <c r="AU309" s="7"/>
      <c r="AV309" s="4"/>
      <c r="AW309" s="4"/>
      <c r="AX309" s="4"/>
      <c r="BO309" t="s">
        <v>371</v>
      </c>
      <c r="BP309" t="s">
        <v>372</v>
      </c>
      <c r="BQ309" t="s">
        <v>372</v>
      </c>
      <c r="BV309" t="s">
        <v>371</v>
      </c>
      <c r="BW309" t="s">
        <v>372</v>
      </c>
      <c r="BX309" t="s">
        <v>372</v>
      </c>
      <c r="CC309" t="s">
        <v>371</v>
      </c>
      <c r="CD309" t="s">
        <v>372</v>
      </c>
      <c r="CE309" t="s">
        <v>372</v>
      </c>
      <c r="CJ309" s="5" t="s">
        <v>371</v>
      </c>
      <c r="CK309" s="5" t="s">
        <v>372</v>
      </c>
      <c r="CL309" s="5" t="s">
        <v>372</v>
      </c>
    </row>
    <row r="310" spans="1:90" x14ac:dyDescent="0.25">
      <c r="A310" s="16" t="s">
        <v>371</v>
      </c>
      <c r="B310" s="16" t="s">
        <v>372</v>
      </c>
      <c r="C310" s="16" t="s">
        <v>372</v>
      </c>
      <c r="D310" s="15"/>
      <c r="E310" s="15"/>
      <c r="F310" s="15"/>
      <c r="G310" s="15"/>
      <c r="I310" s="9"/>
      <c r="J310" s="9"/>
      <c r="K310" s="9"/>
      <c r="L310" s="9"/>
      <c r="M310" s="9"/>
      <c r="N310" s="9"/>
      <c r="O310" s="9"/>
      <c r="Q310" s="20" t="s">
        <v>744</v>
      </c>
      <c r="R310" s="20">
        <v>1581.23</v>
      </c>
      <c r="S310" s="20"/>
      <c r="T310" s="20"/>
      <c r="U310" s="20"/>
      <c r="V310" s="20"/>
      <c r="W310" s="20"/>
      <c r="X310" s="20"/>
      <c r="Y310" s="20"/>
      <c r="Z310" s="18"/>
      <c r="AA310" s="18"/>
      <c r="AB310" s="18"/>
      <c r="AC310" s="18"/>
      <c r="AD310" s="18"/>
      <c r="AE310" s="18"/>
      <c r="AF310" s="18"/>
      <c r="AG310" s="18"/>
      <c r="AH310" s="18"/>
      <c r="AI310" s="18"/>
      <c r="AJ310" s="18"/>
      <c r="AK310" s="18"/>
      <c r="AL310" s="18"/>
      <c r="AM310" s="18"/>
      <c r="AN310" s="18"/>
      <c r="AS310" s="5" t="s">
        <v>442</v>
      </c>
      <c r="AT310" s="4">
        <v>13.9</v>
      </c>
      <c r="AU310" s="7" t="s">
        <v>53</v>
      </c>
      <c r="AV310" s="4"/>
      <c r="AW310" s="4"/>
      <c r="AX310" s="4"/>
      <c r="BO310">
        <v>480</v>
      </c>
      <c r="BP310" t="s">
        <v>6</v>
      </c>
      <c r="BQ310" t="s">
        <v>864</v>
      </c>
      <c r="BV310">
        <v>480</v>
      </c>
      <c r="BW310" t="s">
        <v>6</v>
      </c>
      <c r="BX310" t="s">
        <v>864</v>
      </c>
      <c r="CC310">
        <v>480</v>
      </c>
      <c r="CD310" t="s">
        <v>263</v>
      </c>
      <c r="CE310" t="s">
        <v>262</v>
      </c>
      <c r="CJ310" s="5" t="s">
        <v>49</v>
      </c>
      <c r="CK310" s="5" t="s">
        <v>263</v>
      </c>
      <c r="CL310" s="5" t="s">
        <v>262</v>
      </c>
    </row>
    <row r="311" spans="1:90" x14ac:dyDescent="0.25">
      <c r="A311" s="16" t="s">
        <v>49</v>
      </c>
      <c r="B311" s="16" t="s">
        <v>263</v>
      </c>
      <c r="C311" s="16" t="s">
        <v>262</v>
      </c>
      <c r="D311" s="15"/>
      <c r="E311" s="15"/>
      <c r="F311" s="15"/>
      <c r="G311" s="15"/>
      <c r="I311" s="9"/>
      <c r="J311" s="9"/>
      <c r="K311" s="9"/>
      <c r="L311" s="9"/>
      <c r="M311" s="9"/>
      <c r="N311" s="9"/>
      <c r="O311" s="9"/>
      <c r="Q311" s="20"/>
      <c r="R311" s="20" t="s">
        <v>372</v>
      </c>
      <c r="S311" s="20"/>
      <c r="T311" s="20"/>
      <c r="U311" s="20"/>
      <c r="V311" s="20"/>
      <c r="W311" s="20"/>
      <c r="X311" s="20"/>
      <c r="Y311" s="20"/>
      <c r="Z311" s="18"/>
      <c r="AA311" s="18"/>
      <c r="AB311" s="18"/>
      <c r="AC311" s="18"/>
      <c r="AD311" s="18"/>
      <c r="AE311" s="18"/>
      <c r="AF311" s="18"/>
      <c r="AG311" s="18"/>
      <c r="AH311" s="18"/>
      <c r="AI311" s="18"/>
      <c r="AJ311" s="18"/>
      <c r="AK311" s="18"/>
      <c r="AL311" s="18"/>
      <c r="AM311" s="18"/>
      <c r="AN311" s="18"/>
      <c r="AT311" s="4" t="s">
        <v>372</v>
      </c>
      <c r="AU311" s="7"/>
      <c r="AV311" s="4"/>
      <c r="AW311" s="4"/>
      <c r="AX311" s="4"/>
      <c r="BO311" t="s">
        <v>370</v>
      </c>
      <c r="BP311">
        <v>69.12</v>
      </c>
      <c r="BQ311">
        <v>30.88</v>
      </c>
      <c r="BV311" t="s">
        <v>370</v>
      </c>
      <c r="BW311">
        <v>63.96</v>
      </c>
      <c r="BX311">
        <v>36.04</v>
      </c>
      <c r="CC311" t="s">
        <v>370</v>
      </c>
      <c r="CD311">
        <v>69.03</v>
      </c>
      <c r="CE311">
        <v>30.97</v>
      </c>
      <c r="CJ311" s="5" t="s">
        <v>370</v>
      </c>
      <c r="CK311" s="5" t="s">
        <v>801</v>
      </c>
      <c r="CL311" s="5" t="s">
        <v>802</v>
      </c>
    </row>
    <row r="312" spans="1:90" x14ac:dyDescent="0.25">
      <c r="A312" s="16" t="s">
        <v>370</v>
      </c>
      <c r="B312" s="16" t="s">
        <v>679</v>
      </c>
      <c r="C312" s="16" t="s">
        <v>680</v>
      </c>
      <c r="D312" s="15"/>
      <c r="E312" s="15"/>
      <c r="F312" s="15"/>
      <c r="G312" s="15"/>
      <c r="I312" s="9" t="s">
        <v>7</v>
      </c>
      <c r="J312" s="9"/>
      <c r="K312" s="9"/>
      <c r="L312" s="9"/>
      <c r="M312" s="9"/>
      <c r="N312" s="9"/>
      <c r="O312" s="9"/>
      <c r="Q312" s="20" t="s">
        <v>746</v>
      </c>
      <c r="R312" s="20">
        <v>4724.33</v>
      </c>
      <c r="S312" s="19">
        <v>240</v>
      </c>
      <c r="T312" s="20"/>
      <c r="U312" s="20"/>
      <c r="V312" s="20"/>
      <c r="W312" s="20"/>
      <c r="X312" s="20"/>
      <c r="Y312" s="20"/>
      <c r="Z312" s="18"/>
      <c r="AA312" s="18"/>
      <c r="AB312" s="18"/>
      <c r="AC312" s="18"/>
      <c r="AD312" s="18"/>
      <c r="AE312" s="18"/>
      <c r="AF312" s="18"/>
      <c r="AG312" s="18"/>
      <c r="AH312" s="18"/>
      <c r="AI312" s="18"/>
      <c r="AJ312" s="18"/>
      <c r="AK312" s="18"/>
      <c r="AL312" s="18"/>
      <c r="AM312" s="18"/>
      <c r="AN312" s="18"/>
      <c r="AS312" s="5" t="s">
        <v>427</v>
      </c>
      <c r="AT312" s="4">
        <v>0</v>
      </c>
      <c r="AU312" s="7"/>
      <c r="AV312" s="4"/>
      <c r="AW312" s="4"/>
      <c r="AX312" s="4"/>
      <c r="BO312" t="s">
        <v>371</v>
      </c>
      <c r="BP312" t="s">
        <v>372</v>
      </c>
      <c r="BQ312" t="s">
        <v>372</v>
      </c>
      <c r="BV312" t="s">
        <v>371</v>
      </c>
      <c r="BW312" t="s">
        <v>372</v>
      </c>
      <c r="BX312" t="s">
        <v>372</v>
      </c>
      <c r="CC312" t="s">
        <v>371</v>
      </c>
      <c r="CD312" t="s">
        <v>372</v>
      </c>
      <c r="CE312" t="s">
        <v>372</v>
      </c>
      <c r="CJ312" s="5" t="s">
        <v>371</v>
      </c>
      <c r="CK312" s="5" t="s">
        <v>372</v>
      </c>
      <c r="CL312" s="5" t="s">
        <v>372</v>
      </c>
    </row>
    <row r="313" spans="1:90" x14ac:dyDescent="0.25">
      <c r="A313" s="16" t="s">
        <v>371</v>
      </c>
      <c r="B313" s="16" t="s">
        <v>372</v>
      </c>
      <c r="C313" s="16" t="s">
        <v>372</v>
      </c>
      <c r="D313" s="15"/>
      <c r="E313" s="15"/>
      <c r="F313" s="15"/>
      <c r="G313" s="15"/>
      <c r="I313" s="9"/>
      <c r="J313" s="9"/>
      <c r="K313" s="9"/>
      <c r="L313" s="9"/>
      <c r="M313" s="9"/>
      <c r="N313" s="9"/>
      <c r="O313" s="9"/>
      <c r="Q313" s="20"/>
      <c r="R313" s="20" t="s">
        <v>372</v>
      </c>
      <c r="S313" s="20"/>
      <c r="T313" s="20"/>
      <c r="U313" s="20"/>
      <c r="V313" s="20"/>
      <c r="W313" s="20"/>
      <c r="X313" s="20"/>
      <c r="Y313" s="20"/>
      <c r="Z313" s="18"/>
      <c r="AA313" s="18"/>
      <c r="AB313" s="18"/>
      <c r="AC313" s="18"/>
      <c r="AD313" s="18"/>
      <c r="AE313" s="18"/>
      <c r="AF313" s="18"/>
      <c r="AG313" s="18"/>
      <c r="AH313" s="18"/>
      <c r="AI313" s="18"/>
      <c r="AJ313" s="18"/>
      <c r="AK313" s="18"/>
      <c r="AL313" s="18"/>
      <c r="AM313" s="18"/>
      <c r="AN313" s="18"/>
      <c r="AT313" s="4" t="s">
        <v>372</v>
      </c>
      <c r="AU313" s="7"/>
      <c r="AV313" s="4"/>
      <c r="AW313" s="4"/>
      <c r="AX313" s="4"/>
      <c r="BO313">
        <v>510</v>
      </c>
      <c r="BP313" t="s">
        <v>6</v>
      </c>
      <c r="BQ313" t="s">
        <v>864</v>
      </c>
      <c r="BV313">
        <v>510</v>
      </c>
      <c r="BW313" t="s">
        <v>6</v>
      </c>
      <c r="BX313" t="s">
        <v>864</v>
      </c>
      <c r="CC313">
        <v>510</v>
      </c>
      <c r="CD313" t="s">
        <v>263</v>
      </c>
      <c r="CE313" t="s">
        <v>262</v>
      </c>
      <c r="CJ313" s="5" t="s">
        <v>51</v>
      </c>
      <c r="CK313" s="5" t="s">
        <v>263</v>
      </c>
      <c r="CL313" s="5" t="s">
        <v>262</v>
      </c>
    </row>
    <row r="314" spans="1:90" x14ac:dyDescent="0.25">
      <c r="A314" s="16" t="s">
        <v>51</v>
      </c>
      <c r="B314" s="16" t="s">
        <v>263</v>
      </c>
      <c r="C314" s="16" t="s">
        <v>262</v>
      </c>
      <c r="D314" s="15"/>
      <c r="E314" s="15"/>
      <c r="F314" s="15"/>
      <c r="G314" s="15"/>
      <c r="I314" s="9" t="s">
        <v>360</v>
      </c>
      <c r="J314" s="9" t="s">
        <v>361</v>
      </c>
      <c r="K314" s="9" t="s">
        <v>362</v>
      </c>
      <c r="L314" s="9" t="s">
        <v>363</v>
      </c>
      <c r="M314" s="9" t="s">
        <v>364</v>
      </c>
      <c r="N314" s="9" t="s">
        <v>365</v>
      </c>
      <c r="O314" s="9" t="s">
        <v>366</v>
      </c>
      <c r="Q314" s="20" t="s">
        <v>745</v>
      </c>
      <c r="R314" s="20">
        <v>4448.8100000000004</v>
      </c>
      <c r="S314" s="20"/>
      <c r="T314" s="20"/>
      <c r="U314" s="20"/>
      <c r="V314" s="20"/>
      <c r="W314" s="20"/>
      <c r="X314" s="20"/>
      <c r="Y314" s="20"/>
      <c r="Z314" s="18"/>
      <c r="AA314" s="18"/>
      <c r="AB314" s="18"/>
      <c r="AC314" s="18"/>
      <c r="AD314" s="18"/>
      <c r="AE314" s="18"/>
      <c r="AF314" s="18"/>
      <c r="AG314" s="18"/>
      <c r="AH314" s="18"/>
      <c r="AI314" s="18"/>
      <c r="AJ314" s="18"/>
      <c r="AK314" s="18"/>
      <c r="AL314" s="18"/>
      <c r="AM314" s="18"/>
      <c r="AN314" s="18"/>
      <c r="AS314" s="5" t="s">
        <v>429</v>
      </c>
      <c r="AT314" s="4">
        <v>0.01</v>
      </c>
      <c r="AU314" s="7"/>
      <c r="AV314" s="4"/>
      <c r="AW314" s="4"/>
      <c r="AX314" s="4"/>
      <c r="BO314" t="s">
        <v>370</v>
      </c>
      <c r="BP314">
        <v>70.69</v>
      </c>
      <c r="BQ314">
        <v>29.31</v>
      </c>
      <c r="BV314" t="s">
        <v>370</v>
      </c>
      <c r="BW314">
        <v>65.66</v>
      </c>
      <c r="BX314">
        <v>34.340000000000003</v>
      </c>
      <c r="CC314" t="s">
        <v>370</v>
      </c>
      <c r="CD314">
        <v>69.19</v>
      </c>
      <c r="CE314">
        <v>30.81</v>
      </c>
      <c r="CJ314" s="5" t="s">
        <v>370</v>
      </c>
      <c r="CK314" s="5" t="s">
        <v>803</v>
      </c>
      <c r="CL314" s="5" t="s">
        <v>804</v>
      </c>
    </row>
    <row r="315" spans="1:90" x14ac:dyDescent="0.25">
      <c r="A315" s="16" t="s">
        <v>370</v>
      </c>
      <c r="B315" s="16" t="s">
        <v>681</v>
      </c>
      <c r="C315" s="16" t="s">
        <v>682</v>
      </c>
      <c r="D315" s="15"/>
      <c r="E315" s="15"/>
      <c r="F315" s="15"/>
      <c r="G315" s="15"/>
      <c r="I315" s="9">
        <v>240</v>
      </c>
      <c r="J315" s="9" t="s">
        <v>263</v>
      </c>
      <c r="K315" s="10">
        <v>10468374</v>
      </c>
      <c r="L315" s="10">
        <v>22836</v>
      </c>
      <c r="M315" s="10">
        <v>5589</v>
      </c>
      <c r="N315" s="10">
        <v>1027700</v>
      </c>
      <c r="O315" s="9" t="s">
        <v>297</v>
      </c>
      <c r="Q315" s="20"/>
      <c r="R315" s="20" t="s">
        <v>372</v>
      </c>
      <c r="S315" s="20"/>
      <c r="T315" s="20"/>
      <c r="U315" s="20"/>
      <c r="V315" s="20"/>
      <c r="W315" s="20"/>
      <c r="X315" s="20"/>
      <c r="Y315" s="20"/>
      <c r="Z315" s="18"/>
      <c r="AA315" s="18"/>
      <c r="AB315" s="18"/>
      <c r="AC315" s="18"/>
      <c r="AD315" s="18"/>
      <c r="AE315" s="18"/>
      <c r="AF315" s="18"/>
      <c r="AG315" s="18"/>
      <c r="AH315" s="18"/>
      <c r="AI315" s="18"/>
      <c r="AJ315" s="18"/>
      <c r="AK315" s="18"/>
      <c r="AL315" s="18"/>
      <c r="AM315" s="18"/>
      <c r="AN315" s="18"/>
      <c r="AT315" s="4" t="s">
        <v>372</v>
      </c>
      <c r="AU315" s="7"/>
      <c r="AV315" s="4"/>
      <c r="AW315" s="4"/>
      <c r="AX315" s="4"/>
      <c r="BO315" t="s">
        <v>371</v>
      </c>
      <c r="BP315" t="s">
        <v>372</v>
      </c>
      <c r="BQ315" t="s">
        <v>372</v>
      </c>
      <c r="BV315" t="s">
        <v>371</v>
      </c>
      <c r="BW315" t="s">
        <v>372</v>
      </c>
      <c r="BX315" t="s">
        <v>372</v>
      </c>
      <c r="CC315" t="s">
        <v>371</v>
      </c>
      <c r="CD315" t="s">
        <v>372</v>
      </c>
      <c r="CE315" t="s">
        <v>372</v>
      </c>
      <c r="CJ315" s="5" t="s">
        <v>371</v>
      </c>
      <c r="CK315" s="5" t="s">
        <v>372</v>
      </c>
      <c r="CL315" s="5" t="s">
        <v>372</v>
      </c>
    </row>
    <row r="316" spans="1:90" x14ac:dyDescent="0.25">
      <c r="A316" s="16" t="s">
        <v>371</v>
      </c>
      <c r="B316" s="16" t="s">
        <v>372</v>
      </c>
      <c r="C316" s="16" t="s">
        <v>372</v>
      </c>
      <c r="D316" s="15"/>
      <c r="E316" s="15"/>
      <c r="F316" s="15"/>
      <c r="G316" s="15"/>
      <c r="I316" s="9"/>
      <c r="J316" s="9" t="s">
        <v>262</v>
      </c>
      <c r="K316" s="10">
        <v>10447601</v>
      </c>
      <c r="L316" s="9" t="s">
        <v>383</v>
      </c>
      <c r="M316" s="10">
        <v>5589</v>
      </c>
      <c r="N316" s="10">
        <v>366144</v>
      </c>
      <c r="O316" s="9" t="s">
        <v>296</v>
      </c>
      <c r="Q316" s="20" t="s">
        <v>744</v>
      </c>
      <c r="R316" s="20">
        <v>1272.83</v>
      </c>
      <c r="S316" s="20"/>
      <c r="T316" s="20"/>
      <c r="U316" s="20"/>
      <c r="V316" s="20"/>
      <c r="W316" s="20"/>
      <c r="X316" s="20"/>
      <c r="Y316" s="20"/>
      <c r="Z316" s="18"/>
      <c r="AA316" s="18"/>
      <c r="AB316" s="18"/>
      <c r="AC316" s="18"/>
      <c r="AD316" s="18"/>
      <c r="AE316" s="18"/>
      <c r="AF316" s="18"/>
      <c r="AG316" s="18"/>
      <c r="AH316" s="18"/>
      <c r="AI316" s="18"/>
      <c r="AJ316" s="18"/>
      <c r="AK316" s="18"/>
      <c r="AL316" s="18"/>
      <c r="AM316" s="18"/>
      <c r="AN316" s="18"/>
      <c r="AS316" s="5" t="s">
        <v>443</v>
      </c>
      <c r="AT316" s="4">
        <v>6.8</v>
      </c>
      <c r="AU316" s="7"/>
      <c r="AV316" s="4"/>
      <c r="AW316" s="4"/>
      <c r="AX316" s="4"/>
      <c r="BO316">
        <v>540</v>
      </c>
      <c r="BP316" t="s">
        <v>6</v>
      </c>
      <c r="BQ316" t="s">
        <v>864</v>
      </c>
      <c r="BV316">
        <v>540</v>
      </c>
      <c r="BW316" t="s">
        <v>6</v>
      </c>
      <c r="BX316" t="s">
        <v>864</v>
      </c>
      <c r="CC316">
        <v>540</v>
      </c>
      <c r="CD316" t="s">
        <v>263</v>
      </c>
      <c r="CE316" t="s">
        <v>262</v>
      </c>
      <c r="CJ316" s="5" t="s">
        <v>53</v>
      </c>
      <c r="CK316" s="5" t="s">
        <v>263</v>
      </c>
      <c r="CL316" s="5" t="s">
        <v>262</v>
      </c>
    </row>
    <row r="317" spans="1:90" x14ac:dyDescent="0.25">
      <c r="A317" s="16" t="s">
        <v>53</v>
      </c>
      <c r="B317" s="16" t="s">
        <v>263</v>
      </c>
      <c r="C317" s="16" t="s">
        <v>262</v>
      </c>
      <c r="D317" s="15"/>
      <c r="E317" s="15"/>
      <c r="F317" s="15"/>
      <c r="G317" s="15"/>
      <c r="I317" s="9"/>
      <c r="J317" s="9"/>
      <c r="K317" s="9"/>
      <c r="L317" s="9"/>
      <c r="M317" s="9"/>
      <c r="N317" s="9"/>
      <c r="O317" s="9"/>
      <c r="Q317" s="20"/>
      <c r="R317" s="20" t="s">
        <v>372</v>
      </c>
      <c r="S317" s="20"/>
      <c r="T317" s="20"/>
      <c r="U317" s="20"/>
      <c r="V317" s="20"/>
      <c r="W317" s="20"/>
      <c r="X317" s="20"/>
      <c r="Y317" s="20"/>
      <c r="Z317" s="18"/>
      <c r="AA317" s="18"/>
      <c r="AB317" s="18"/>
      <c r="AC317" s="18"/>
      <c r="AD317" s="18"/>
      <c r="AE317" s="18"/>
      <c r="AF317" s="18"/>
      <c r="AG317" s="18"/>
      <c r="AH317" s="18"/>
      <c r="AI317" s="18"/>
      <c r="AJ317" s="18"/>
      <c r="AK317" s="18"/>
      <c r="AL317" s="18"/>
      <c r="AM317" s="18"/>
      <c r="AN317" s="18"/>
      <c r="AT317" s="4" t="s">
        <v>372</v>
      </c>
      <c r="AU317" s="7"/>
      <c r="AV317" s="4"/>
      <c r="AW317" s="4"/>
      <c r="AX317" s="4"/>
      <c r="BO317" t="s">
        <v>370</v>
      </c>
      <c r="BP317">
        <v>66.11</v>
      </c>
      <c r="BQ317">
        <v>33.89</v>
      </c>
      <c r="BV317" t="s">
        <v>370</v>
      </c>
      <c r="BW317">
        <v>60.73</v>
      </c>
      <c r="BX317">
        <v>39.270000000000003</v>
      </c>
      <c r="CC317" t="s">
        <v>370</v>
      </c>
      <c r="CD317">
        <v>70.59</v>
      </c>
      <c r="CE317">
        <v>29.41</v>
      </c>
      <c r="CJ317" s="5" t="s">
        <v>370</v>
      </c>
      <c r="CK317" s="5" t="s">
        <v>805</v>
      </c>
      <c r="CL317" s="5" t="s">
        <v>806</v>
      </c>
    </row>
    <row r="318" spans="1:90" x14ac:dyDescent="0.25">
      <c r="A318" s="16" t="s">
        <v>370</v>
      </c>
      <c r="B318" s="16" t="s">
        <v>683</v>
      </c>
      <c r="C318" s="16" t="s">
        <v>684</v>
      </c>
      <c r="D318" s="15"/>
      <c r="E318" s="15"/>
      <c r="F318" s="15"/>
      <c r="G318" s="15"/>
      <c r="I318" s="9"/>
      <c r="J318" s="9"/>
      <c r="K318" s="9"/>
      <c r="L318" s="9"/>
      <c r="M318" s="9"/>
      <c r="N318" s="9"/>
      <c r="O318" s="9"/>
      <c r="Q318" s="20" t="s">
        <v>746</v>
      </c>
      <c r="R318" s="20">
        <v>4807.96</v>
      </c>
      <c r="S318" s="19">
        <v>270</v>
      </c>
      <c r="T318" s="20"/>
      <c r="U318" s="20"/>
      <c r="V318" s="20"/>
      <c r="W318" s="20"/>
      <c r="X318" s="20"/>
      <c r="Y318" s="20"/>
      <c r="Z318" s="18"/>
      <c r="AA318" s="18"/>
      <c r="AB318" s="18"/>
      <c r="AC318" s="18"/>
      <c r="AD318" s="18"/>
      <c r="AE318" s="18"/>
      <c r="AF318" s="18"/>
      <c r="AG318" s="18"/>
      <c r="AH318" s="18"/>
      <c r="AI318" s="18"/>
      <c r="AJ318" s="18"/>
      <c r="AK318" s="18"/>
      <c r="AL318" s="18"/>
      <c r="AM318" s="18"/>
      <c r="AN318" s="18"/>
      <c r="AS318" s="5" t="s">
        <v>448</v>
      </c>
      <c r="AT318" s="4">
        <v>79.290000000000006</v>
      </c>
      <c r="AU318" s="7"/>
      <c r="AV318" s="4"/>
      <c r="AW318" s="4"/>
      <c r="AX318" s="4"/>
      <c r="BO318" t="s">
        <v>371</v>
      </c>
      <c r="BP318" t="s">
        <v>372</v>
      </c>
      <c r="BQ318" t="s">
        <v>372</v>
      </c>
      <c r="BV318" t="s">
        <v>371</v>
      </c>
      <c r="BW318" t="s">
        <v>372</v>
      </c>
      <c r="BX318" t="s">
        <v>372</v>
      </c>
      <c r="CC318" t="s">
        <v>371</v>
      </c>
      <c r="CD318" t="s">
        <v>372</v>
      </c>
      <c r="CE318" t="s">
        <v>372</v>
      </c>
      <c r="CJ318" s="5" t="s">
        <v>371</v>
      </c>
      <c r="CK318" s="5" t="s">
        <v>372</v>
      </c>
      <c r="CL318" s="5" t="s">
        <v>372</v>
      </c>
    </row>
    <row r="319" spans="1:90" x14ac:dyDescent="0.25">
      <c r="A319" s="16" t="s">
        <v>371</v>
      </c>
      <c r="B319" s="16" t="s">
        <v>372</v>
      </c>
      <c r="C319" s="16" t="s">
        <v>372</v>
      </c>
      <c r="D319" s="15"/>
      <c r="E319" s="15"/>
      <c r="F319" s="15"/>
      <c r="G319" s="15"/>
      <c r="I319" s="9" t="s">
        <v>369</v>
      </c>
      <c r="J319" s="9"/>
      <c r="K319" s="9"/>
      <c r="L319" s="9"/>
      <c r="M319" s="9"/>
      <c r="N319" s="9"/>
      <c r="O319" s="9"/>
      <c r="Q319" s="20"/>
      <c r="R319" s="20" t="s">
        <v>372</v>
      </c>
      <c r="S319" s="20"/>
      <c r="T319" s="20"/>
      <c r="U319" s="20"/>
      <c r="V319" s="20"/>
      <c r="W319" s="20"/>
      <c r="X319" s="20"/>
      <c r="Y319" s="20"/>
      <c r="Z319" s="18"/>
      <c r="AA319" s="18"/>
      <c r="AB319" s="18"/>
      <c r="AC319" s="18"/>
      <c r="AD319" s="18"/>
      <c r="AE319" s="18"/>
      <c r="AF319" s="18"/>
      <c r="AG319" s="18"/>
      <c r="AH319" s="18"/>
      <c r="AI319" s="18"/>
      <c r="AJ319" s="18"/>
      <c r="AK319" s="18"/>
      <c r="AL319" s="18"/>
      <c r="AM319" s="18"/>
      <c r="AN319" s="18"/>
      <c r="AT319" s="4" t="s">
        <v>372</v>
      </c>
      <c r="AU319" s="7"/>
      <c r="AV319" s="4"/>
      <c r="AW319" s="4"/>
      <c r="AX319" s="4"/>
      <c r="BO319">
        <v>570</v>
      </c>
      <c r="BP319" t="s">
        <v>6</v>
      </c>
      <c r="BQ319" t="s">
        <v>864</v>
      </c>
      <c r="BV319">
        <v>570</v>
      </c>
      <c r="BW319" t="s">
        <v>6</v>
      </c>
      <c r="BX319" t="s">
        <v>864</v>
      </c>
      <c r="CC319">
        <v>570</v>
      </c>
      <c r="CD319" t="s">
        <v>263</v>
      </c>
      <c r="CE319" t="s">
        <v>262</v>
      </c>
      <c r="CJ319" s="5" t="s">
        <v>55</v>
      </c>
      <c r="CK319" s="5" t="s">
        <v>263</v>
      </c>
      <c r="CL319" s="5" t="s">
        <v>262</v>
      </c>
    </row>
    <row r="320" spans="1:90" x14ac:dyDescent="0.25">
      <c r="A320" s="16" t="s">
        <v>55</v>
      </c>
      <c r="B320" s="16" t="s">
        <v>263</v>
      </c>
      <c r="C320" s="16" t="s">
        <v>262</v>
      </c>
      <c r="D320" s="15"/>
      <c r="E320" s="15"/>
      <c r="F320" s="15"/>
      <c r="G320" s="15"/>
      <c r="I320" s="9" t="s">
        <v>361</v>
      </c>
      <c r="J320" s="9" t="s">
        <v>370</v>
      </c>
      <c r="K320" s="9" t="s">
        <v>360</v>
      </c>
      <c r="L320" s="9"/>
      <c r="M320" s="9"/>
      <c r="N320" s="9"/>
      <c r="O320" s="9"/>
      <c r="Q320" s="20" t="s">
        <v>745</v>
      </c>
      <c r="R320" s="20">
        <v>4710.8500000000004</v>
      </c>
      <c r="S320" s="20"/>
      <c r="T320" s="20"/>
      <c r="U320" s="20"/>
      <c r="V320" s="20"/>
      <c r="W320" s="20"/>
      <c r="X320" s="20"/>
      <c r="Y320" s="20"/>
      <c r="Z320" s="18"/>
      <c r="AA320" s="18"/>
      <c r="AB320" s="18"/>
      <c r="AC320" s="18"/>
      <c r="AD320" s="18"/>
      <c r="AE320" s="18"/>
      <c r="AF320" s="18"/>
      <c r="AG320" s="18"/>
      <c r="AH320" s="18"/>
      <c r="AI320" s="18"/>
      <c r="AJ320" s="18"/>
      <c r="AK320" s="18"/>
      <c r="AL320" s="18"/>
      <c r="AM320" s="18"/>
      <c r="AN320" s="18"/>
      <c r="AS320" s="5" t="s">
        <v>442</v>
      </c>
      <c r="AT320" s="4">
        <v>16.93</v>
      </c>
      <c r="AU320" s="7" t="s">
        <v>55</v>
      </c>
      <c r="AV320" s="4"/>
      <c r="AW320" s="4"/>
      <c r="AX320" s="4"/>
      <c r="BO320" t="s">
        <v>370</v>
      </c>
      <c r="BP320">
        <v>75.98</v>
      </c>
      <c r="BQ320">
        <v>24.02</v>
      </c>
      <c r="BV320" t="s">
        <v>370</v>
      </c>
      <c r="BW320">
        <v>71.489999999999995</v>
      </c>
      <c r="BX320">
        <v>28.51</v>
      </c>
      <c r="CC320" t="s">
        <v>370</v>
      </c>
      <c r="CD320">
        <v>68.14</v>
      </c>
      <c r="CE320">
        <v>31.86</v>
      </c>
      <c r="CJ320" s="5" t="s">
        <v>370</v>
      </c>
      <c r="CK320" s="5" t="s">
        <v>807</v>
      </c>
      <c r="CL320" s="5" t="s">
        <v>808</v>
      </c>
    </row>
    <row r="321" spans="1:90" x14ac:dyDescent="0.25">
      <c r="A321" s="16" t="s">
        <v>370</v>
      </c>
      <c r="B321" s="16" t="s">
        <v>685</v>
      </c>
      <c r="C321" s="16" t="s">
        <v>686</v>
      </c>
      <c r="D321" s="15"/>
      <c r="E321" s="15"/>
      <c r="F321" s="15"/>
      <c r="G321" s="15"/>
      <c r="I321" s="9"/>
      <c r="J321" s="9" t="s">
        <v>371</v>
      </c>
      <c r="K321" s="9"/>
      <c r="L321" s="9"/>
      <c r="M321" s="9"/>
      <c r="N321" s="9"/>
      <c r="O321" s="9"/>
      <c r="Q321" s="20"/>
      <c r="R321" s="20" t="s">
        <v>372</v>
      </c>
      <c r="S321" s="20"/>
      <c r="T321" s="20"/>
      <c r="U321" s="20"/>
      <c r="V321" s="20"/>
      <c r="W321" s="20"/>
      <c r="X321" s="20"/>
      <c r="Y321" s="20"/>
      <c r="Z321" s="18"/>
      <c r="AA321" s="18"/>
      <c r="AB321" s="18"/>
      <c r="AC321" s="18"/>
      <c r="AD321" s="18"/>
      <c r="AE321" s="18"/>
      <c r="AF321" s="18"/>
      <c r="AG321" s="18"/>
      <c r="AH321" s="18"/>
      <c r="AI321" s="18"/>
      <c r="AJ321" s="18"/>
      <c r="AK321" s="18"/>
      <c r="AL321" s="18"/>
      <c r="AM321" s="18"/>
      <c r="AN321" s="18"/>
      <c r="AT321" s="4" t="s">
        <v>372</v>
      </c>
      <c r="AU321" s="7"/>
      <c r="AV321" s="4"/>
      <c r="AW321" s="4"/>
      <c r="AX321" s="4"/>
      <c r="BO321" t="s">
        <v>371</v>
      </c>
      <c r="BP321" t="s">
        <v>372</v>
      </c>
      <c r="BQ321" t="s">
        <v>372</v>
      </c>
      <c r="BV321" t="s">
        <v>371</v>
      </c>
      <c r="BW321" t="s">
        <v>372</v>
      </c>
      <c r="BX321" t="s">
        <v>372</v>
      </c>
      <c r="CC321" t="s">
        <v>371</v>
      </c>
      <c r="CD321" t="s">
        <v>372</v>
      </c>
      <c r="CE321" t="s">
        <v>372</v>
      </c>
      <c r="CJ321" s="5" t="s">
        <v>371</v>
      </c>
      <c r="CK321" s="5" t="s">
        <v>372</v>
      </c>
      <c r="CL321" s="5" t="s">
        <v>372</v>
      </c>
    </row>
    <row r="322" spans="1:90" x14ac:dyDescent="0.25">
      <c r="A322" s="16" t="s">
        <v>371</v>
      </c>
      <c r="B322" s="16" t="s">
        <v>372</v>
      </c>
      <c r="C322" s="16" t="s">
        <v>372</v>
      </c>
      <c r="D322" s="15"/>
      <c r="E322" s="15"/>
      <c r="F322" s="15"/>
      <c r="G322" s="15"/>
      <c r="I322" s="9" t="s">
        <v>263</v>
      </c>
      <c r="J322" s="9" t="s">
        <v>297</v>
      </c>
      <c r="K322" s="9">
        <v>240</v>
      </c>
      <c r="L322" s="9"/>
      <c r="M322" s="9"/>
      <c r="N322" s="9"/>
      <c r="O322" s="9"/>
      <c r="Q322" s="20" t="s">
        <v>744</v>
      </c>
      <c r="R322" s="20">
        <v>1433.76</v>
      </c>
      <c r="S322" s="20"/>
      <c r="T322" s="20"/>
      <c r="U322" s="20"/>
      <c r="V322" s="20"/>
      <c r="W322" s="20"/>
      <c r="X322" s="20"/>
      <c r="Y322" s="20"/>
      <c r="Z322" s="18"/>
      <c r="AA322" s="18"/>
      <c r="AB322" s="18"/>
      <c r="AC322" s="18"/>
      <c r="AD322" s="18"/>
      <c r="AE322" s="18"/>
      <c r="AF322" s="18"/>
      <c r="AG322" s="18"/>
      <c r="AH322" s="18"/>
      <c r="AI322" s="18"/>
      <c r="AJ322" s="18"/>
      <c r="AK322" s="18"/>
      <c r="AL322" s="18"/>
      <c r="AM322" s="18"/>
      <c r="AN322" s="18"/>
      <c r="AS322" s="5" t="s">
        <v>427</v>
      </c>
      <c r="AT322" s="4">
        <v>7.0000000000000007E-2</v>
      </c>
      <c r="AU322" s="7"/>
      <c r="AV322" s="4"/>
      <c r="AW322" s="4"/>
      <c r="AX322" s="4"/>
      <c r="BO322">
        <v>600</v>
      </c>
      <c r="BP322" t="s">
        <v>6</v>
      </c>
      <c r="BQ322" t="s">
        <v>864</v>
      </c>
      <c r="BV322">
        <v>600</v>
      </c>
      <c r="BW322" t="s">
        <v>6</v>
      </c>
      <c r="BX322" t="s">
        <v>864</v>
      </c>
      <c r="CC322">
        <v>600</v>
      </c>
      <c r="CD322" t="s">
        <v>263</v>
      </c>
      <c r="CE322" t="s">
        <v>262</v>
      </c>
      <c r="CJ322" s="5" t="s">
        <v>57</v>
      </c>
      <c r="CK322" s="5" t="s">
        <v>263</v>
      </c>
      <c r="CL322" s="5" t="s">
        <v>262</v>
      </c>
    </row>
    <row r="323" spans="1:90" x14ac:dyDescent="0.25">
      <c r="A323" s="16" t="s">
        <v>57</v>
      </c>
      <c r="B323" s="16" t="s">
        <v>263</v>
      </c>
      <c r="C323" s="16" t="s">
        <v>262</v>
      </c>
      <c r="D323" s="15"/>
      <c r="E323" s="15"/>
      <c r="F323" s="15"/>
      <c r="G323" s="15"/>
      <c r="I323" s="9"/>
      <c r="J323" s="9" t="s">
        <v>372</v>
      </c>
      <c r="K323" s="9"/>
      <c r="L323" s="9"/>
      <c r="M323" s="9"/>
      <c r="N323" s="9"/>
      <c r="O323" s="9"/>
      <c r="Q323" s="20"/>
      <c r="R323" s="20" t="s">
        <v>372</v>
      </c>
      <c r="S323" s="20"/>
      <c r="T323" s="20"/>
      <c r="U323" s="20"/>
      <c r="V323" s="20"/>
      <c r="W323" s="20"/>
      <c r="X323" s="20"/>
      <c r="Y323" s="20"/>
      <c r="Z323" s="18"/>
      <c r="AA323" s="18"/>
      <c r="AB323" s="18"/>
      <c r="AC323" s="18"/>
      <c r="AD323" s="18"/>
      <c r="AE323" s="18"/>
      <c r="AF323" s="18"/>
      <c r="AG323" s="18"/>
      <c r="AH323" s="18"/>
      <c r="AI323" s="18"/>
      <c r="AJ323" s="18"/>
      <c r="AK323" s="18"/>
      <c r="AL323" s="18"/>
      <c r="AM323" s="18"/>
      <c r="AN323" s="18"/>
      <c r="AT323" s="4" t="s">
        <v>372</v>
      </c>
      <c r="AU323" s="7"/>
      <c r="AV323" s="4"/>
      <c r="AW323" s="4"/>
      <c r="AX323" s="4"/>
      <c r="BO323" t="s">
        <v>370</v>
      </c>
      <c r="BP323">
        <v>65.73</v>
      </c>
      <c r="BQ323">
        <v>34.270000000000003</v>
      </c>
      <c r="BV323" t="s">
        <v>370</v>
      </c>
      <c r="BW323">
        <v>60.33</v>
      </c>
      <c r="BX323">
        <v>39.67</v>
      </c>
      <c r="CC323" t="s">
        <v>370</v>
      </c>
      <c r="CD323">
        <v>75.58</v>
      </c>
      <c r="CE323">
        <v>24.42</v>
      </c>
      <c r="CJ323" s="5" t="s">
        <v>370</v>
      </c>
      <c r="CK323" s="5" t="s">
        <v>809</v>
      </c>
      <c r="CL323" s="5" t="s">
        <v>810</v>
      </c>
    </row>
    <row r="324" spans="1:90" x14ac:dyDescent="0.25">
      <c r="A324" s="16" t="s">
        <v>370</v>
      </c>
      <c r="B324" s="16" t="s">
        <v>244</v>
      </c>
      <c r="C324" s="16" t="s">
        <v>243</v>
      </c>
      <c r="D324" s="15"/>
      <c r="E324" s="15"/>
      <c r="F324" s="15"/>
      <c r="G324" s="15"/>
      <c r="I324" s="9" t="s">
        <v>262</v>
      </c>
      <c r="J324" s="9" t="s">
        <v>296</v>
      </c>
      <c r="K324" s="9"/>
      <c r="L324" s="9"/>
      <c r="M324" s="9"/>
      <c r="N324" s="9"/>
      <c r="O324" s="9"/>
      <c r="Q324" s="20" t="s">
        <v>746</v>
      </c>
      <c r="R324" s="20">
        <v>4369.4399999999996</v>
      </c>
      <c r="S324" s="19">
        <v>300</v>
      </c>
      <c r="T324" s="20"/>
      <c r="U324" s="20"/>
      <c r="V324" s="20"/>
      <c r="W324" s="20"/>
      <c r="X324" s="20"/>
      <c r="Y324" s="20"/>
      <c r="Z324" s="18"/>
      <c r="AA324" s="18"/>
      <c r="AB324" s="18"/>
      <c r="AC324" s="18"/>
      <c r="AD324" s="18"/>
      <c r="AE324" s="18"/>
      <c r="AF324" s="18"/>
      <c r="AG324" s="18"/>
      <c r="AH324" s="18"/>
      <c r="AI324" s="18"/>
      <c r="AJ324" s="18"/>
      <c r="AK324" s="18"/>
      <c r="AL324" s="18"/>
      <c r="AM324" s="18"/>
      <c r="AN324" s="18"/>
      <c r="AS324" s="5" t="s">
        <v>429</v>
      </c>
      <c r="AT324" s="4">
        <v>1.47</v>
      </c>
      <c r="AU324" s="7"/>
      <c r="AV324" s="4"/>
      <c r="AW324" s="4"/>
      <c r="AX324" s="4"/>
      <c r="BO324" t="s">
        <v>371</v>
      </c>
      <c r="BP324" t="s">
        <v>372</v>
      </c>
      <c r="BQ324" t="s">
        <v>372</v>
      </c>
      <c r="BV324" t="s">
        <v>371</v>
      </c>
      <c r="BW324" t="s">
        <v>372</v>
      </c>
      <c r="BX324" t="s">
        <v>372</v>
      </c>
      <c r="CC324" t="s">
        <v>371</v>
      </c>
      <c r="CD324" t="s">
        <v>372</v>
      </c>
      <c r="CE324" t="s">
        <v>372</v>
      </c>
      <c r="CJ324" s="5" t="s">
        <v>371</v>
      </c>
      <c r="CK324" s="5" t="s">
        <v>372</v>
      </c>
      <c r="CL324" s="5" t="s">
        <v>372</v>
      </c>
    </row>
    <row r="325" spans="1:90" x14ac:dyDescent="0.25">
      <c r="A325" s="16" t="s">
        <v>371</v>
      </c>
      <c r="B325" s="16" t="s">
        <v>372</v>
      </c>
      <c r="C325" s="16" t="s">
        <v>372</v>
      </c>
      <c r="D325" s="15"/>
      <c r="E325" s="15"/>
      <c r="F325" s="15"/>
      <c r="G325" s="15"/>
      <c r="I325" s="9"/>
      <c r="J325" s="9" t="s">
        <v>372</v>
      </c>
      <c r="K325" s="9"/>
      <c r="L325" s="9"/>
      <c r="M325" s="9"/>
      <c r="N325" s="9"/>
      <c r="O325" s="9"/>
      <c r="Q325" s="20"/>
      <c r="R325" s="20" t="s">
        <v>372</v>
      </c>
      <c r="S325" s="20"/>
      <c r="T325" s="20"/>
      <c r="U325" s="20"/>
      <c r="V325" s="20"/>
      <c r="W325" s="20"/>
      <c r="X325" s="20"/>
      <c r="Y325" s="20"/>
      <c r="Z325" s="18"/>
      <c r="AA325" s="18"/>
      <c r="AB325" s="18"/>
      <c r="AC325" s="18"/>
      <c r="AD325" s="18"/>
      <c r="AE325" s="18"/>
      <c r="AF325" s="18"/>
      <c r="AG325" s="18"/>
      <c r="AH325" s="18"/>
      <c r="AI325" s="18"/>
      <c r="AJ325" s="18"/>
      <c r="AK325" s="18"/>
      <c r="AL325" s="18"/>
      <c r="AM325" s="18"/>
      <c r="AN325" s="18"/>
      <c r="AT325" s="4" t="s">
        <v>372</v>
      </c>
      <c r="AU325" s="7"/>
      <c r="AV325" s="4"/>
      <c r="AW325" s="4"/>
      <c r="AX325" s="4"/>
      <c r="BO325">
        <v>630</v>
      </c>
      <c r="BP325" t="s">
        <v>6</v>
      </c>
      <c r="BQ325" t="s">
        <v>864</v>
      </c>
      <c r="BV325">
        <v>630</v>
      </c>
      <c r="BW325" t="s">
        <v>6</v>
      </c>
      <c r="BX325" t="s">
        <v>864</v>
      </c>
      <c r="CC325">
        <v>630</v>
      </c>
      <c r="CD325" t="s">
        <v>263</v>
      </c>
      <c r="CE325" t="s">
        <v>262</v>
      </c>
      <c r="CJ325" s="5" t="s">
        <v>59</v>
      </c>
      <c r="CK325" s="5" t="s">
        <v>263</v>
      </c>
      <c r="CL325" s="5" t="s">
        <v>262</v>
      </c>
    </row>
    <row r="326" spans="1:90" x14ac:dyDescent="0.25">
      <c r="A326" s="16" t="s">
        <v>59</v>
      </c>
      <c r="B326" s="16" t="s">
        <v>263</v>
      </c>
      <c r="C326" s="16" t="s">
        <v>262</v>
      </c>
      <c r="D326" s="15"/>
      <c r="E326" s="15"/>
      <c r="F326" s="15"/>
      <c r="G326" s="15"/>
      <c r="I326" s="9"/>
      <c r="J326" s="9"/>
      <c r="K326" s="9"/>
      <c r="L326" s="9"/>
      <c r="M326" s="9"/>
      <c r="N326" s="9"/>
      <c r="O326" s="9"/>
      <c r="Q326" s="20" t="s">
        <v>745</v>
      </c>
      <c r="R326" s="20">
        <v>4680.42</v>
      </c>
      <c r="S326" s="20"/>
      <c r="T326" s="20"/>
      <c r="U326" s="20"/>
      <c r="V326" s="20"/>
      <c r="W326" s="20"/>
      <c r="X326" s="20"/>
      <c r="Y326" s="20"/>
      <c r="Z326" s="18"/>
      <c r="AA326" s="18"/>
      <c r="AB326" s="18"/>
      <c r="AC326" s="18"/>
      <c r="AD326" s="18"/>
      <c r="AE326" s="18"/>
      <c r="AF326" s="18"/>
      <c r="AG326" s="18"/>
      <c r="AH326" s="18"/>
      <c r="AI326" s="18"/>
      <c r="AJ326" s="18"/>
      <c r="AK326" s="18"/>
      <c r="AL326" s="18"/>
      <c r="AM326" s="18"/>
      <c r="AN326" s="18"/>
      <c r="AS326" s="5" t="s">
        <v>443</v>
      </c>
      <c r="AT326" s="4">
        <v>3.3</v>
      </c>
      <c r="AU326" s="7"/>
      <c r="AV326" s="4"/>
      <c r="AW326" s="4"/>
      <c r="AX326" s="4"/>
      <c r="BO326" t="s">
        <v>370</v>
      </c>
      <c r="BP326">
        <v>89.42</v>
      </c>
      <c r="BQ326">
        <v>10.58</v>
      </c>
      <c r="BV326" t="s">
        <v>370</v>
      </c>
      <c r="BW326">
        <v>87.01</v>
      </c>
      <c r="BX326">
        <v>12.99</v>
      </c>
      <c r="CC326" t="s">
        <v>370</v>
      </c>
      <c r="CD326">
        <v>79.900000000000006</v>
      </c>
      <c r="CE326">
        <v>20.100000000000001</v>
      </c>
      <c r="CJ326" s="5" t="s">
        <v>370</v>
      </c>
      <c r="CK326" s="5" t="s">
        <v>811</v>
      </c>
      <c r="CL326" s="5" t="s">
        <v>812</v>
      </c>
    </row>
    <row r="327" spans="1:90" x14ac:dyDescent="0.25">
      <c r="A327" s="16" t="s">
        <v>370</v>
      </c>
      <c r="B327" s="16" t="s">
        <v>687</v>
      </c>
      <c r="C327" s="16" t="s">
        <v>688</v>
      </c>
      <c r="D327" s="15"/>
      <c r="E327" s="15"/>
      <c r="F327" s="15"/>
      <c r="G327" s="15"/>
      <c r="I327" s="9"/>
      <c r="J327" s="9"/>
      <c r="K327" s="9"/>
      <c r="L327" s="9"/>
      <c r="M327" s="9"/>
      <c r="N327" s="9"/>
      <c r="O327" s="9"/>
      <c r="Q327" s="20"/>
      <c r="R327" s="20" t="s">
        <v>372</v>
      </c>
      <c r="S327" s="20"/>
      <c r="T327" s="20"/>
      <c r="U327" s="20"/>
      <c r="V327" s="20"/>
      <c r="W327" s="20"/>
      <c r="X327" s="20"/>
      <c r="Y327" s="20"/>
      <c r="Z327" s="18"/>
      <c r="AA327" s="18"/>
      <c r="AB327" s="18"/>
      <c r="AC327" s="18"/>
      <c r="AD327" s="18"/>
      <c r="AE327" s="18"/>
      <c r="AF327" s="18"/>
      <c r="AG327" s="18"/>
      <c r="AH327" s="18"/>
      <c r="AI327" s="18"/>
      <c r="AJ327" s="18"/>
      <c r="AK327" s="18"/>
      <c r="AL327" s="18"/>
      <c r="AM327" s="18"/>
      <c r="AN327" s="18"/>
      <c r="AT327" s="4" t="s">
        <v>372</v>
      </c>
      <c r="AU327" s="7"/>
      <c r="AV327" s="4"/>
      <c r="AW327" s="4"/>
      <c r="AX327" s="4"/>
      <c r="BO327" t="s">
        <v>371</v>
      </c>
      <c r="BP327" t="s">
        <v>372</v>
      </c>
      <c r="BQ327" t="s">
        <v>372</v>
      </c>
      <c r="BV327" t="s">
        <v>371</v>
      </c>
      <c r="BW327" t="s">
        <v>372</v>
      </c>
      <c r="BX327" t="s">
        <v>372</v>
      </c>
      <c r="CC327" t="s">
        <v>371</v>
      </c>
      <c r="CD327" t="s">
        <v>372</v>
      </c>
      <c r="CE327" t="s">
        <v>372</v>
      </c>
      <c r="CJ327" s="5" t="s">
        <v>371</v>
      </c>
      <c r="CK327" s="5" t="s">
        <v>372</v>
      </c>
      <c r="CL327" s="5" t="s">
        <v>372</v>
      </c>
    </row>
    <row r="328" spans="1:90" x14ac:dyDescent="0.25">
      <c r="A328" s="16" t="s">
        <v>371</v>
      </c>
      <c r="B328" s="16" t="s">
        <v>372</v>
      </c>
      <c r="C328" s="16" t="s">
        <v>372</v>
      </c>
      <c r="D328" s="15"/>
      <c r="E328" s="15"/>
      <c r="F328" s="15"/>
      <c r="G328" s="15"/>
      <c r="I328" s="9" t="s">
        <v>373</v>
      </c>
      <c r="J328" s="9"/>
      <c r="K328" s="9"/>
      <c r="L328" s="9"/>
      <c r="M328" s="9"/>
      <c r="N328" s="9"/>
      <c r="O328" s="9"/>
      <c r="Q328" s="20" t="s">
        <v>744</v>
      </c>
      <c r="R328" s="20">
        <v>1548.9</v>
      </c>
      <c r="S328" s="20"/>
      <c r="T328" s="20"/>
      <c r="U328" s="20"/>
      <c r="V328" s="20"/>
      <c r="W328" s="20"/>
      <c r="X328" s="20"/>
      <c r="Y328" s="20"/>
      <c r="Z328" s="18"/>
      <c r="AA328" s="18"/>
      <c r="AB328" s="18"/>
      <c r="AC328" s="18"/>
      <c r="AD328" s="18"/>
      <c r="AE328" s="18"/>
      <c r="AF328" s="18"/>
      <c r="AG328" s="18"/>
      <c r="AH328" s="18"/>
      <c r="AI328" s="18"/>
      <c r="AJ328" s="18"/>
      <c r="AK328" s="18"/>
      <c r="AL328" s="18"/>
      <c r="AM328" s="18"/>
      <c r="AN328" s="18"/>
      <c r="AS328" s="5" t="s">
        <v>448</v>
      </c>
      <c r="AT328" s="4">
        <v>78.23</v>
      </c>
      <c r="AU328" s="7"/>
      <c r="AV328" s="4"/>
      <c r="AW328" s="4"/>
      <c r="AX328" s="4"/>
      <c r="BO328">
        <v>660</v>
      </c>
      <c r="BP328" t="s">
        <v>6</v>
      </c>
      <c r="BQ328" t="s">
        <v>864</v>
      </c>
      <c r="BV328">
        <v>660</v>
      </c>
      <c r="BW328" t="s">
        <v>6</v>
      </c>
      <c r="BX328" t="s">
        <v>864</v>
      </c>
      <c r="CC328">
        <v>660</v>
      </c>
      <c r="CD328" t="s">
        <v>263</v>
      </c>
      <c r="CE328" t="s">
        <v>262</v>
      </c>
      <c r="CJ328" s="5" t="s">
        <v>61</v>
      </c>
      <c r="CK328" s="5" t="s">
        <v>263</v>
      </c>
      <c r="CL328" s="5" t="s">
        <v>262</v>
      </c>
    </row>
    <row r="329" spans="1:90" x14ac:dyDescent="0.25">
      <c r="A329" s="16" t="s">
        <v>61</v>
      </c>
      <c r="B329" s="16" t="s">
        <v>263</v>
      </c>
      <c r="C329" s="16" t="s">
        <v>262</v>
      </c>
      <c r="D329" s="15"/>
      <c r="E329" s="15"/>
      <c r="F329" s="15"/>
      <c r="G329" s="15"/>
      <c r="I329" s="9" t="s">
        <v>361</v>
      </c>
      <c r="J329" s="9" t="s">
        <v>365</v>
      </c>
      <c r="K329" s="9" t="s">
        <v>360</v>
      </c>
      <c r="L329" s="9"/>
      <c r="M329" s="9"/>
      <c r="N329" s="9"/>
      <c r="O329" s="9"/>
      <c r="Q329" s="20"/>
      <c r="R329" s="20" t="s">
        <v>372</v>
      </c>
      <c r="S329" s="20"/>
      <c r="T329" s="20"/>
      <c r="U329" s="20"/>
      <c r="V329" s="20"/>
      <c r="W329" s="20"/>
      <c r="X329" s="20"/>
      <c r="Y329" s="20"/>
      <c r="Z329" s="18"/>
      <c r="AA329" s="18"/>
      <c r="AB329" s="18"/>
      <c r="AC329" s="18"/>
      <c r="AD329" s="18"/>
      <c r="AE329" s="18"/>
      <c r="AF329" s="18"/>
      <c r="AG329" s="18"/>
      <c r="AH329" s="18"/>
      <c r="AI329" s="18"/>
      <c r="AJ329" s="18"/>
      <c r="AK329" s="18"/>
      <c r="AL329" s="18"/>
      <c r="AM329" s="18"/>
      <c r="AN329" s="18"/>
      <c r="AT329" s="4" t="s">
        <v>372</v>
      </c>
      <c r="AU329" s="7"/>
      <c r="AV329" s="4"/>
      <c r="AW329" s="4"/>
      <c r="AX329" s="4"/>
      <c r="BO329" t="s">
        <v>370</v>
      </c>
      <c r="BP329">
        <v>63.08</v>
      </c>
      <c r="BQ329">
        <v>36.92</v>
      </c>
      <c r="BV329" t="s">
        <v>370</v>
      </c>
      <c r="BW329">
        <v>57.53</v>
      </c>
      <c r="BX329">
        <v>42.47</v>
      </c>
      <c r="CC329" t="s">
        <v>370</v>
      </c>
      <c r="CD329">
        <v>72.39</v>
      </c>
      <c r="CE329">
        <v>27.61</v>
      </c>
      <c r="CJ329" s="5" t="s">
        <v>370</v>
      </c>
      <c r="CK329" s="5" t="s">
        <v>813</v>
      </c>
      <c r="CL329" s="5" t="s">
        <v>814</v>
      </c>
    </row>
    <row r="330" spans="1:90" x14ac:dyDescent="0.25">
      <c r="A330" s="16" t="s">
        <v>370</v>
      </c>
      <c r="B330" s="16" t="s">
        <v>689</v>
      </c>
      <c r="C330" s="16" t="s">
        <v>690</v>
      </c>
      <c r="D330" s="15"/>
      <c r="E330" s="15"/>
      <c r="F330" s="15"/>
      <c r="G330" s="15"/>
      <c r="I330" s="9"/>
      <c r="J330" s="9" t="s">
        <v>371</v>
      </c>
      <c r="K330" s="9"/>
      <c r="L330" s="9"/>
      <c r="M330" s="9"/>
      <c r="N330" s="9"/>
      <c r="O330" s="9"/>
      <c r="Q330" s="20" t="s">
        <v>746</v>
      </c>
      <c r="R330" s="20">
        <v>4716.6000000000004</v>
      </c>
      <c r="S330" s="19">
        <v>330</v>
      </c>
      <c r="T330" s="20"/>
      <c r="U330" s="20"/>
      <c r="V330" s="20"/>
      <c r="W330" s="20"/>
      <c r="X330" s="20"/>
      <c r="Y330" s="20"/>
      <c r="Z330" s="18"/>
      <c r="AA330" s="18"/>
      <c r="AB330" s="18"/>
      <c r="AC330" s="18"/>
      <c r="AD330" s="18"/>
      <c r="AE330" s="18"/>
      <c r="AF330" s="18"/>
      <c r="AG330" s="18"/>
      <c r="AH330" s="18"/>
      <c r="AI330" s="18"/>
      <c r="AJ330" s="18"/>
      <c r="AK330" s="18"/>
      <c r="AL330" s="18"/>
      <c r="AM330" s="18"/>
      <c r="AN330" s="18"/>
      <c r="AS330" s="5" t="s">
        <v>442</v>
      </c>
      <c r="AT330" s="4">
        <v>12.87</v>
      </c>
      <c r="AU330" s="7" t="s">
        <v>57</v>
      </c>
      <c r="AV330" s="4"/>
      <c r="AW330" s="4"/>
      <c r="AX330" s="4"/>
      <c r="BO330" t="s">
        <v>371</v>
      </c>
      <c r="BP330" t="s">
        <v>372</v>
      </c>
      <c r="BQ330" t="s">
        <v>372</v>
      </c>
      <c r="BV330" t="s">
        <v>371</v>
      </c>
      <c r="BW330" t="s">
        <v>372</v>
      </c>
      <c r="BX330" t="s">
        <v>372</v>
      </c>
      <c r="CC330" t="s">
        <v>371</v>
      </c>
      <c r="CD330" t="s">
        <v>372</v>
      </c>
      <c r="CE330" t="s">
        <v>372</v>
      </c>
      <c r="CJ330" s="5" t="s">
        <v>371</v>
      </c>
      <c r="CK330" s="5" t="s">
        <v>372</v>
      </c>
      <c r="CL330" s="5" t="s">
        <v>372</v>
      </c>
    </row>
    <row r="331" spans="1:90" x14ac:dyDescent="0.25">
      <c r="A331" s="16" t="s">
        <v>371</v>
      </c>
      <c r="B331" s="16" t="s">
        <v>372</v>
      </c>
      <c r="C331" s="16" t="s">
        <v>372</v>
      </c>
      <c r="D331" s="15"/>
      <c r="E331" s="15"/>
      <c r="F331" s="15"/>
      <c r="G331" s="15"/>
      <c r="I331" s="9" t="s">
        <v>263</v>
      </c>
      <c r="J331" s="10">
        <v>183879</v>
      </c>
      <c r="K331" s="9">
        <v>240</v>
      </c>
      <c r="L331" s="9"/>
      <c r="M331" s="9"/>
      <c r="N331" s="9"/>
      <c r="O331" s="9"/>
      <c r="Q331" s="20"/>
      <c r="R331" s="20" t="s">
        <v>372</v>
      </c>
      <c r="S331" s="20"/>
      <c r="T331" s="20"/>
      <c r="U331" s="20"/>
      <c r="V331" s="20"/>
      <c r="W331" s="20"/>
      <c r="X331" s="20"/>
      <c r="Y331" s="20"/>
      <c r="Z331" s="18"/>
      <c r="AA331" s="18"/>
      <c r="AB331" s="18"/>
      <c r="AC331" s="18"/>
      <c r="AD331" s="18"/>
      <c r="AE331" s="18"/>
      <c r="AF331" s="18"/>
      <c r="AG331" s="18"/>
      <c r="AH331" s="18"/>
      <c r="AI331" s="18"/>
      <c r="AJ331" s="18"/>
      <c r="AK331" s="18"/>
      <c r="AL331" s="18"/>
      <c r="AM331" s="18"/>
      <c r="AN331" s="18"/>
      <c r="AT331" s="4" t="s">
        <v>372</v>
      </c>
      <c r="AU331" s="7"/>
      <c r="AV331" s="4"/>
      <c r="AW331" s="4"/>
      <c r="AX331" s="4"/>
      <c r="BO331">
        <v>690</v>
      </c>
      <c r="BP331" t="s">
        <v>6</v>
      </c>
      <c r="BQ331" t="s">
        <v>864</v>
      </c>
      <c r="BV331">
        <v>690</v>
      </c>
      <c r="BW331" t="s">
        <v>6</v>
      </c>
      <c r="BX331" t="s">
        <v>864</v>
      </c>
      <c r="CC331">
        <v>690</v>
      </c>
      <c r="CD331" t="s">
        <v>263</v>
      </c>
      <c r="CE331" t="s">
        <v>262</v>
      </c>
      <c r="CJ331" s="5" t="s">
        <v>63</v>
      </c>
      <c r="CK331" s="5" t="s">
        <v>263</v>
      </c>
      <c r="CL331" s="5" t="s">
        <v>262</v>
      </c>
    </row>
    <row r="332" spans="1:90" x14ac:dyDescent="0.25">
      <c r="A332" s="16" t="s">
        <v>63</v>
      </c>
      <c r="B332" s="16" t="s">
        <v>263</v>
      </c>
      <c r="C332" s="16" t="s">
        <v>262</v>
      </c>
      <c r="D332" s="15"/>
      <c r="E332" s="15"/>
      <c r="F332" s="15"/>
      <c r="G332" s="15"/>
      <c r="I332" s="9"/>
      <c r="J332" s="9" t="s">
        <v>372</v>
      </c>
      <c r="K332" s="9"/>
      <c r="L332" s="9"/>
      <c r="M332" s="9"/>
      <c r="N332" s="9"/>
      <c r="O332" s="9"/>
      <c r="Q332" s="20" t="s">
        <v>745</v>
      </c>
      <c r="R332" s="20">
        <v>4759.3999999999996</v>
      </c>
      <c r="S332" s="20"/>
      <c r="T332" s="20"/>
      <c r="U332" s="20"/>
      <c r="V332" s="20"/>
      <c r="W332" s="20"/>
      <c r="X332" s="20"/>
      <c r="Y332" s="20"/>
      <c r="Z332" s="18"/>
      <c r="AA332" s="18"/>
      <c r="AB332" s="18"/>
      <c r="AC332" s="18"/>
      <c r="AD332" s="18"/>
      <c r="AE332" s="18"/>
      <c r="AF332" s="18"/>
      <c r="AG332" s="18"/>
      <c r="AH332" s="18"/>
      <c r="AI332" s="18"/>
      <c r="AJ332" s="18"/>
      <c r="AK332" s="18"/>
      <c r="AL332" s="18"/>
      <c r="AM332" s="18"/>
      <c r="AN332" s="18"/>
      <c r="AS332" s="5" t="s">
        <v>427</v>
      </c>
      <c r="AT332" s="4">
        <v>0</v>
      </c>
      <c r="AU332" s="7"/>
      <c r="AV332" s="4"/>
      <c r="AW332" s="4"/>
      <c r="AX332" s="4"/>
      <c r="BO332" t="s">
        <v>370</v>
      </c>
      <c r="BP332">
        <v>70.040000000000006</v>
      </c>
      <c r="BQ332">
        <v>29.96</v>
      </c>
      <c r="BV332" t="s">
        <v>370</v>
      </c>
      <c r="BW332">
        <v>64.95</v>
      </c>
      <c r="BX332">
        <v>35.049999999999997</v>
      </c>
      <c r="CC332" t="s">
        <v>370</v>
      </c>
      <c r="CD332">
        <v>75.86</v>
      </c>
      <c r="CE332">
        <v>24.14</v>
      </c>
      <c r="CJ332" s="5" t="s">
        <v>370</v>
      </c>
      <c r="CK332" s="5" t="s">
        <v>815</v>
      </c>
      <c r="CL332" s="5" t="s">
        <v>816</v>
      </c>
    </row>
    <row r="333" spans="1:90" x14ac:dyDescent="0.25">
      <c r="A333" s="16" t="s">
        <v>370</v>
      </c>
      <c r="B333" s="16" t="s">
        <v>691</v>
      </c>
      <c r="C333" s="16" t="s">
        <v>692</v>
      </c>
      <c r="D333" s="15"/>
      <c r="E333" s="15"/>
      <c r="F333" s="15"/>
      <c r="G333" s="15"/>
      <c r="I333" s="9" t="s">
        <v>262</v>
      </c>
      <c r="J333" s="10">
        <v>655116</v>
      </c>
      <c r="K333" s="9"/>
      <c r="L333" s="9"/>
      <c r="M333" s="9"/>
      <c r="N333" s="9"/>
      <c r="O333" s="9"/>
      <c r="Q333" s="20"/>
      <c r="R333" s="20" t="s">
        <v>372</v>
      </c>
      <c r="S333" s="20"/>
      <c r="T333" s="20"/>
      <c r="U333" s="20"/>
      <c r="V333" s="20"/>
      <c r="W333" s="20"/>
      <c r="X333" s="20"/>
      <c r="Y333" s="20"/>
      <c r="Z333" s="18"/>
      <c r="AA333" s="18"/>
      <c r="AB333" s="18"/>
      <c r="AC333" s="18"/>
      <c r="AD333" s="18"/>
      <c r="AE333" s="18"/>
      <c r="AF333" s="18"/>
      <c r="AG333" s="18"/>
      <c r="AH333" s="18"/>
      <c r="AI333" s="18"/>
      <c r="AJ333" s="18"/>
      <c r="AK333" s="18"/>
      <c r="AL333" s="18"/>
      <c r="AM333" s="18"/>
      <c r="AN333" s="18"/>
      <c r="AT333" s="4" t="s">
        <v>372</v>
      </c>
      <c r="AU333" s="7"/>
      <c r="AV333" s="4"/>
      <c r="AW333" s="4"/>
      <c r="AX333" s="4"/>
      <c r="BO333" t="s">
        <v>371</v>
      </c>
      <c r="BP333" t="s">
        <v>372</v>
      </c>
      <c r="BQ333" t="s">
        <v>372</v>
      </c>
      <c r="BV333" t="s">
        <v>371</v>
      </c>
      <c r="BW333" t="s">
        <v>372</v>
      </c>
      <c r="BX333" t="s">
        <v>372</v>
      </c>
      <c r="CC333" t="s">
        <v>371</v>
      </c>
      <c r="CD333" t="s">
        <v>372</v>
      </c>
      <c r="CE333" t="s">
        <v>372</v>
      </c>
      <c r="CJ333" s="5" t="s">
        <v>371</v>
      </c>
      <c r="CK333" s="5" t="s">
        <v>372</v>
      </c>
      <c r="CL333" s="5" t="s">
        <v>372</v>
      </c>
    </row>
    <row r="334" spans="1:90" x14ac:dyDescent="0.25">
      <c r="A334" s="16" t="s">
        <v>371</v>
      </c>
      <c r="B334" s="16" t="s">
        <v>372</v>
      </c>
      <c r="C334" s="16" t="s">
        <v>372</v>
      </c>
      <c r="D334" s="15"/>
      <c r="E334" s="15"/>
      <c r="F334" s="15"/>
      <c r="G334" s="15"/>
      <c r="I334" s="9"/>
      <c r="J334" s="9" t="s">
        <v>372</v>
      </c>
      <c r="K334" s="9"/>
      <c r="L334" s="9"/>
      <c r="M334" s="9"/>
      <c r="N334" s="9"/>
      <c r="O334" s="9"/>
      <c r="Q334" s="20" t="s">
        <v>744</v>
      </c>
      <c r="R334" s="20">
        <v>1738.52</v>
      </c>
      <c r="S334" s="20"/>
      <c r="T334" s="20"/>
      <c r="U334" s="20"/>
      <c r="V334" s="20"/>
      <c r="W334" s="20"/>
      <c r="X334" s="20"/>
      <c r="Y334" s="20"/>
      <c r="Z334" s="18"/>
      <c r="AA334" s="18"/>
      <c r="AB334" s="18"/>
      <c r="AC334" s="18"/>
      <c r="AD334" s="18"/>
      <c r="AE334" s="18"/>
      <c r="AF334" s="18"/>
      <c r="AG334" s="18"/>
      <c r="AH334" s="18"/>
      <c r="AI334" s="18"/>
      <c r="AJ334" s="18"/>
      <c r="AK334" s="18"/>
      <c r="AL334" s="18"/>
      <c r="AM334" s="18"/>
      <c r="AN334" s="18"/>
      <c r="AS334" s="5" t="s">
        <v>429</v>
      </c>
      <c r="AT334" s="4">
        <v>0</v>
      </c>
      <c r="AU334" s="7"/>
      <c r="AV334" s="4"/>
      <c r="AW334" s="4"/>
      <c r="AX334" s="4"/>
    </row>
    <row r="335" spans="1:90" x14ac:dyDescent="0.25">
      <c r="A335" s="15"/>
      <c r="B335" s="15"/>
      <c r="C335" s="15"/>
      <c r="D335" s="15"/>
      <c r="E335" s="15"/>
      <c r="F335" s="15"/>
      <c r="G335" s="15"/>
      <c r="I335" s="9"/>
      <c r="J335" s="9"/>
      <c r="K335" s="9"/>
      <c r="L335" s="9"/>
      <c r="M335" s="9"/>
      <c r="N335" s="9"/>
      <c r="O335" s="9"/>
      <c r="Q335" s="20"/>
      <c r="R335" s="20" t="s">
        <v>372</v>
      </c>
      <c r="S335" s="20"/>
      <c r="T335" s="20"/>
      <c r="U335" s="20"/>
      <c r="V335" s="20"/>
      <c r="W335" s="20"/>
      <c r="X335" s="20"/>
      <c r="Y335" s="20"/>
      <c r="Z335" s="18"/>
      <c r="AA335" s="18"/>
      <c r="AB335" s="18"/>
      <c r="AC335" s="18"/>
      <c r="AD335" s="18"/>
      <c r="AE335" s="18"/>
      <c r="AF335" s="18"/>
      <c r="AG335" s="18"/>
      <c r="AH335" s="18"/>
      <c r="AI335" s="18"/>
      <c r="AJ335" s="18"/>
      <c r="AK335" s="18"/>
      <c r="AL335" s="18"/>
      <c r="AM335" s="18"/>
      <c r="AN335" s="18"/>
      <c r="AT335" s="4" t="s">
        <v>372</v>
      </c>
      <c r="AU335" s="7"/>
      <c r="AV335" s="4"/>
      <c r="AW335" s="4"/>
      <c r="AX335" s="4"/>
      <c r="BO335" t="s">
        <v>376</v>
      </c>
      <c r="BV335" t="s">
        <v>376</v>
      </c>
      <c r="CC335" t="s">
        <v>376</v>
      </c>
      <c r="CJ335" s="5" t="s">
        <v>376</v>
      </c>
    </row>
    <row r="336" spans="1:90" x14ac:dyDescent="0.25">
      <c r="A336" s="16" t="s">
        <v>376</v>
      </c>
      <c r="B336" s="15"/>
      <c r="C336" s="15"/>
      <c r="D336" s="15"/>
      <c r="E336" s="15"/>
      <c r="F336" s="15"/>
      <c r="G336" s="15"/>
      <c r="I336" s="9"/>
      <c r="J336" s="9"/>
      <c r="K336" s="9"/>
      <c r="L336" s="9"/>
      <c r="M336" s="9"/>
      <c r="N336" s="9"/>
      <c r="O336" s="9"/>
      <c r="Q336" s="20" t="s">
        <v>746</v>
      </c>
      <c r="R336" s="20">
        <v>4462.54</v>
      </c>
      <c r="S336" s="19">
        <v>360</v>
      </c>
      <c r="T336" s="20"/>
      <c r="U336" s="20"/>
      <c r="V336" s="20"/>
      <c r="W336" s="20"/>
      <c r="X336" s="20"/>
      <c r="Y336" s="20"/>
      <c r="Z336" s="18"/>
      <c r="AA336" s="18"/>
      <c r="AB336" s="18"/>
      <c r="AC336" s="18"/>
      <c r="AD336" s="18"/>
      <c r="AE336" s="18"/>
      <c r="AF336" s="18"/>
      <c r="AG336" s="18"/>
      <c r="AH336" s="18"/>
      <c r="AI336" s="18"/>
      <c r="AJ336" s="18"/>
      <c r="AK336" s="18"/>
      <c r="AL336" s="18"/>
      <c r="AM336" s="18"/>
      <c r="AN336" s="18"/>
      <c r="AS336" s="5" t="s">
        <v>443</v>
      </c>
      <c r="AT336" s="4">
        <v>5.0599999999999996</v>
      </c>
      <c r="AU336" s="7"/>
      <c r="AV336" s="4"/>
      <c r="AW336" s="4"/>
      <c r="AX336" s="4"/>
    </row>
    <row r="337" spans="1:90" x14ac:dyDescent="0.25">
      <c r="A337" s="15"/>
      <c r="B337" s="15"/>
      <c r="C337" s="15"/>
      <c r="D337" s="15"/>
      <c r="E337" s="15"/>
      <c r="F337" s="15"/>
      <c r="G337" s="15"/>
      <c r="I337" s="9" t="s">
        <v>375</v>
      </c>
      <c r="J337" s="9"/>
      <c r="K337" s="9"/>
      <c r="L337" s="9"/>
      <c r="M337" s="9"/>
      <c r="N337" s="9"/>
      <c r="O337" s="9"/>
      <c r="Q337" s="20"/>
      <c r="R337" s="20" t="s">
        <v>372</v>
      </c>
      <c r="S337" s="20"/>
      <c r="T337" s="20"/>
      <c r="U337" s="20"/>
      <c r="V337" s="20"/>
      <c r="W337" s="20"/>
      <c r="X337" s="20"/>
      <c r="Y337" s="20"/>
      <c r="Z337" s="18"/>
      <c r="AA337" s="18"/>
      <c r="AB337" s="18"/>
      <c r="AC337" s="18"/>
      <c r="AD337" s="18"/>
      <c r="AE337" s="18"/>
      <c r="AF337" s="18"/>
      <c r="AG337" s="18"/>
      <c r="AH337" s="18"/>
      <c r="AI337" s="18"/>
      <c r="AJ337" s="18"/>
      <c r="AK337" s="18"/>
      <c r="AL337" s="18"/>
      <c r="AM337" s="18"/>
      <c r="AN337" s="18"/>
      <c r="AT337" s="4" t="s">
        <v>372</v>
      </c>
      <c r="AU337" s="7"/>
      <c r="AV337" s="4"/>
      <c r="AW337" s="4"/>
      <c r="AX337" s="4"/>
      <c r="BO337">
        <v>0</v>
      </c>
      <c r="BP337" t="s">
        <v>6</v>
      </c>
      <c r="BQ337" t="s">
        <v>864</v>
      </c>
      <c r="BV337">
        <v>0</v>
      </c>
      <c r="BW337" t="s">
        <v>6</v>
      </c>
      <c r="BX337" t="s">
        <v>864</v>
      </c>
      <c r="CC337">
        <v>0</v>
      </c>
      <c r="CD337" t="s">
        <v>263</v>
      </c>
      <c r="CE337" t="s">
        <v>262</v>
      </c>
      <c r="CJ337" s="5" t="s">
        <v>17</v>
      </c>
      <c r="CK337" s="5" t="s">
        <v>263</v>
      </c>
      <c r="CL337" s="5" t="s">
        <v>262</v>
      </c>
    </row>
    <row r="338" spans="1:90" x14ac:dyDescent="0.25">
      <c r="A338" s="16" t="s">
        <v>17</v>
      </c>
      <c r="B338" s="16" t="s">
        <v>263</v>
      </c>
      <c r="C338" s="16" t="s">
        <v>262</v>
      </c>
      <c r="D338" s="15"/>
      <c r="E338" s="15"/>
      <c r="F338" s="15"/>
      <c r="G338" s="15"/>
      <c r="I338" s="9"/>
      <c r="J338" s="9"/>
      <c r="K338" s="9"/>
      <c r="L338" s="9"/>
      <c r="M338" s="9"/>
      <c r="N338" s="9"/>
      <c r="O338" s="9"/>
      <c r="Q338" s="20" t="s">
        <v>745</v>
      </c>
      <c r="R338" s="20">
        <v>5084.2299999999996</v>
      </c>
      <c r="S338" s="20"/>
      <c r="T338" s="20"/>
      <c r="U338" s="20"/>
      <c r="V338" s="20"/>
      <c r="W338" s="20"/>
      <c r="X338" s="20"/>
      <c r="Y338" s="20"/>
      <c r="Z338" s="18"/>
      <c r="AA338" s="18"/>
      <c r="AB338" s="18"/>
      <c r="AC338" s="18"/>
      <c r="AD338" s="18"/>
      <c r="AE338" s="18"/>
      <c r="AF338" s="18"/>
      <c r="AG338" s="18"/>
      <c r="AH338" s="18"/>
      <c r="AI338" s="18"/>
      <c r="AJ338" s="18"/>
      <c r="AK338" s="18"/>
      <c r="AL338" s="18"/>
      <c r="AM338" s="18"/>
      <c r="AN338" s="18"/>
      <c r="AS338" s="5" t="s">
        <v>448</v>
      </c>
      <c r="AT338" s="4">
        <v>82.07</v>
      </c>
      <c r="AU338" s="7"/>
      <c r="AV338" s="4"/>
      <c r="AW338" s="4"/>
      <c r="AX338" s="4"/>
      <c r="BO338" t="s">
        <v>365</v>
      </c>
      <c r="BP338">
        <v>493.53399999999999</v>
      </c>
      <c r="BQ338">
        <v>39.851999999999997</v>
      </c>
      <c r="BV338" t="s">
        <v>365</v>
      </c>
      <c r="BW338">
        <v>493.53399999999999</v>
      </c>
      <c r="BX338">
        <v>50.269599999999997</v>
      </c>
      <c r="CC338" t="s">
        <v>365</v>
      </c>
      <c r="CD338">
        <v>1007.17</v>
      </c>
      <c r="CE338">
        <v>57.497999999999998</v>
      </c>
      <c r="CJ338" s="5" t="s">
        <v>365</v>
      </c>
      <c r="CK338" s="5" t="s">
        <v>769</v>
      </c>
      <c r="CL338" s="5" t="s">
        <v>817</v>
      </c>
    </row>
    <row r="339" spans="1:90" x14ac:dyDescent="0.25">
      <c r="A339" s="16" t="s">
        <v>365</v>
      </c>
      <c r="B339" s="16" t="s">
        <v>693</v>
      </c>
      <c r="C339" s="16" t="s">
        <v>694</v>
      </c>
      <c r="D339" s="15"/>
      <c r="E339" s="15"/>
      <c r="F339" s="15"/>
      <c r="G339" s="15"/>
      <c r="I339" s="9">
        <v>240</v>
      </c>
      <c r="J339" s="9" t="s">
        <v>263</v>
      </c>
      <c r="K339" s="9" t="s">
        <v>262</v>
      </c>
      <c r="L339" s="9"/>
      <c r="M339" s="9"/>
      <c r="N339" s="9"/>
      <c r="O339" s="9"/>
      <c r="Q339" s="20"/>
      <c r="R339" s="20" t="s">
        <v>372</v>
      </c>
      <c r="S339" s="20"/>
      <c r="T339" s="20"/>
      <c r="U339" s="20"/>
      <c r="V339" s="20"/>
      <c r="W339" s="20"/>
      <c r="X339" s="20"/>
      <c r="Y339" s="20"/>
      <c r="Z339" s="18"/>
      <c r="AA339" s="18"/>
      <c r="AB339" s="18"/>
      <c r="AC339" s="18"/>
      <c r="AD339" s="18"/>
      <c r="AE339" s="18"/>
      <c r="AF339" s="18"/>
      <c r="AG339" s="18"/>
      <c r="AH339" s="18"/>
      <c r="AI339" s="18"/>
      <c r="AJ339" s="18"/>
      <c r="AK339" s="18"/>
      <c r="AL339" s="18"/>
      <c r="AM339" s="18"/>
      <c r="AN339" s="18"/>
      <c r="AT339" s="4" t="s">
        <v>372</v>
      </c>
      <c r="AU339" s="7"/>
      <c r="AV339" s="4"/>
      <c r="AW339" s="4"/>
      <c r="AX339" s="4"/>
      <c r="BO339" t="s">
        <v>371</v>
      </c>
      <c r="BP339" t="s">
        <v>372</v>
      </c>
      <c r="BQ339" t="s">
        <v>372</v>
      </c>
      <c r="BV339" t="s">
        <v>371</v>
      </c>
      <c r="BW339" t="s">
        <v>372</v>
      </c>
      <c r="BX339" t="s">
        <v>372</v>
      </c>
      <c r="CC339" t="s">
        <v>371</v>
      </c>
      <c r="CD339" t="s">
        <v>372</v>
      </c>
      <c r="CE339" t="s">
        <v>372</v>
      </c>
      <c r="CJ339" s="5" t="s">
        <v>371</v>
      </c>
      <c r="CK339" s="5" t="s">
        <v>372</v>
      </c>
      <c r="CL339" s="5" t="s">
        <v>372</v>
      </c>
    </row>
    <row r="340" spans="1:90" x14ac:dyDescent="0.25">
      <c r="A340" s="16" t="s">
        <v>371</v>
      </c>
      <c r="B340" s="16" t="s">
        <v>372</v>
      </c>
      <c r="C340" s="16" t="s">
        <v>372</v>
      </c>
      <c r="D340" s="15"/>
      <c r="E340" s="15"/>
      <c r="F340" s="15"/>
      <c r="G340" s="15"/>
      <c r="I340" s="9" t="s">
        <v>370</v>
      </c>
      <c r="J340" s="9" t="s">
        <v>297</v>
      </c>
      <c r="K340" s="9" t="s">
        <v>296</v>
      </c>
      <c r="L340" s="9"/>
      <c r="M340" s="9"/>
      <c r="N340" s="9"/>
      <c r="O340" s="9"/>
      <c r="Q340" s="20" t="s">
        <v>744</v>
      </c>
      <c r="R340" s="20">
        <v>1700.88</v>
      </c>
      <c r="S340" s="20"/>
      <c r="T340" s="20"/>
      <c r="U340" s="20"/>
      <c r="V340" s="20"/>
      <c r="W340" s="20"/>
      <c r="X340" s="20"/>
      <c r="Y340" s="20"/>
      <c r="Z340" s="18"/>
      <c r="AA340" s="18"/>
      <c r="AB340" s="18"/>
      <c r="AC340" s="18"/>
      <c r="AD340" s="18"/>
      <c r="AE340" s="18"/>
      <c r="AF340" s="18"/>
      <c r="AG340" s="18"/>
      <c r="AH340" s="18"/>
      <c r="AI340" s="18"/>
      <c r="AJ340" s="18"/>
      <c r="AK340" s="18"/>
      <c r="AL340" s="18"/>
      <c r="AM340" s="18"/>
      <c r="AN340" s="18"/>
      <c r="AS340" s="5" t="s">
        <v>442</v>
      </c>
      <c r="AT340" s="4">
        <v>18.02</v>
      </c>
      <c r="AU340" s="7" t="s">
        <v>59</v>
      </c>
      <c r="AV340" s="4"/>
      <c r="AW340" s="4"/>
      <c r="AX340" s="4"/>
      <c r="BO340">
        <v>30</v>
      </c>
      <c r="BP340" t="s">
        <v>6</v>
      </c>
      <c r="BQ340" t="s">
        <v>864</v>
      </c>
      <c r="BV340">
        <v>30</v>
      </c>
      <c r="BW340" t="s">
        <v>6</v>
      </c>
      <c r="BX340" t="s">
        <v>864</v>
      </c>
      <c r="CC340">
        <v>30</v>
      </c>
      <c r="CD340" t="s">
        <v>263</v>
      </c>
      <c r="CE340" t="s">
        <v>262</v>
      </c>
      <c r="CJ340" s="5" t="s">
        <v>19</v>
      </c>
      <c r="CK340" s="5" t="s">
        <v>263</v>
      </c>
      <c r="CL340" s="5" t="s">
        <v>262</v>
      </c>
    </row>
    <row r="341" spans="1:90" x14ac:dyDescent="0.25">
      <c r="A341" s="16" t="s">
        <v>19</v>
      </c>
      <c r="B341" s="16" t="s">
        <v>263</v>
      </c>
      <c r="C341" s="16" t="s">
        <v>262</v>
      </c>
      <c r="D341" s="15"/>
      <c r="E341" s="15"/>
      <c r="F341" s="15"/>
      <c r="G341" s="15"/>
      <c r="I341" s="9" t="s">
        <v>371</v>
      </c>
      <c r="J341" s="9" t="s">
        <v>372</v>
      </c>
      <c r="K341" s="9" t="s">
        <v>372</v>
      </c>
      <c r="L341" s="9"/>
      <c r="M341" s="9"/>
      <c r="N341" s="9"/>
      <c r="O341" s="9"/>
      <c r="Q341" s="20"/>
      <c r="R341" s="20" t="s">
        <v>372</v>
      </c>
      <c r="S341" s="20"/>
      <c r="T341" s="20"/>
      <c r="U341" s="20"/>
      <c r="V341" s="20"/>
      <c r="W341" s="20"/>
      <c r="X341" s="20"/>
      <c r="Y341" s="20"/>
      <c r="Z341" s="18"/>
      <c r="AA341" s="18"/>
      <c r="AB341" s="18"/>
      <c r="AC341" s="18"/>
      <c r="AD341" s="18"/>
      <c r="AE341" s="18"/>
      <c r="AF341" s="18"/>
      <c r="AG341" s="18"/>
      <c r="AH341" s="18"/>
      <c r="AI341" s="18"/>
      <c r="AJ341" s="18"/>
      <c r="AK341" s="18"/>
      <c r="AL341" s="18"/>
      <c r="AM341" s="18"/>
      <c r="AN341" s="18"/>
      <c r="AT341" s="4" t="s">
        <v>372</v>
      </c>
      <c r="AU341" s="7"/>
      <c r="AV341" s="4"/>
      <c r="AW341" s="4"/>
      <c r="AX341" s="4"/>
      <c r="BO341" t="s">
        <v>365</v>
      </c>
      <c r="BP341">
        <v>442.75400000000002</v>
      </c>
      <c r="BQ341">
        <v>117.899</v>
      </c>
      <c r="BV341" t="s">
        <v>365</v>
      </c>
      <c r="BW341">
        <v>442.75400000000002</v>
      </c>
      <c r="BX341">
        <v>148.71899999999999</v>
      </c>
      <c r="CC341" t="s">
        <v>365</v>
      </c>
      <c r="CD341">
        <v>878.43200000000002</v>
      </c>
      <c r="CE341">
        <v>278.65100000000001</v>
      </c>
      <c r="CJ341" s="5" t="s">
        <v>365</v>
      </c>
      <c r="CK341" s="5" t="s">
        <v>818</v>
      </c>
      <c r="CL341" s="5" t="s">
        <v>819</v>
      </c>
    </row>
    <row r="342" spans="1:90" x14ac:dyDescent="0.25">
      <c r="A342" s="16" t="s">
        <v>365</v>
      </c>
      <c r="B342" s="16" t="s">
        <v>695</v>
      </c>
      <c r="C342" s="16" t="s">
        <v>696</v>
      </c>
      <c r="D342" s="15"/>
      <c r="E342" s="15"/>
      <c r="F342" s="15"/>
      <c r="G342" s="15"/>
      <c r="I342" s="9"/>
      <c r="J342" s="9"/>
      <c r="K342" s="9"/>
      <c r="L342" s="9"/>
      <c r="M342" s="9"/>
      <c r="N342" s="9"/>
      <c r="O342" s="9"/>
      <c r="Q342" s="20" t="s">
        <v>746</v>
      </c>
      <c r="R342" s="20">
        <v>4319.99</v>
      </c>
      <c r="S342" s="19">
        <v>390</v>
      </c>
      <c r="T342" s="20"/>
      <c r="U342" s="20"/>
      <c r="V342" s="20"/>
      <c r="W342" s="20"/>
      <c r="X342" s="20"/>
      <c r="Y342" s="20"/>
      <c r="Z342" s="18"/>
      <c r="AA342" s="18"/>
      <c r="AB342" s="18"/>
      <c r="AC342" s="18"/>
      <c r="AD342" s="18"/>
      <c r="AE342" s="18"/>
      <c r="AF342" s="18"/>
      <c r="AG342" s="18"/>
      <c r="AH342" s="18"/>
      <c r="AI342" s="18"/>
      <c r="AJ342" s="18"/>
      <c r="AK342" s="18"/>
      <c r="AL342" s="18"/>
      <c r="AM342" s="18"/>
      <c r="AN342" s="18"/>
      <c r="AS342" s="5" t="s">
        <v>427</v>
      </c>
      <c r="AT342" s="4">
        <v>0</v>
      </c>
      <c r="AU342" s="7"/>
      <c r="AV342" s="4"/>
      <c r="AW342" s="4"/>
      <c r="AX342" s="4"/>
      <c r="BO342" t="s">
        <v>371</v>
      </c>
      <c r="BP342" t="s">
        <v>372</v>
      </c>
      <c r="BQ342" t="s">
        <v>372</v>
      </c>
      <c r="BV342" t="s">
        <v>371</v>
      </c>
      <c r="BW342" t="s">
        <v>372</v>
      </c>
      <c r="BX342" t="s">
        <v>372</v>
      </c>
      <c r="CC342" t="s">
        <v>371</v>
      </c>
      <c r="CD342" t="s">
        <v>372</v>
      </c>
      <c r="CE342" t="s">
        <v>372</v>
      </c>
      <c r="CJ342" s="5" t="s">
        <v>371</v>
      </c>
      <c r="CK342" s="5" t="s">
        <v>372</v>
      </c>
      <c r="CL342" s="5" t="s">
        <v>372</v>
      </c>
    </row>
    <row r="343" spans="1:90" x14ac:dyDescent="0.25">
      <c r="A343" s="16" t="s">
        <v>371</v>
      </c>
      <c r="B343" s="16" t="s">
        <v>372</v>
      </c>
      <c r="C343" s="16" t="s">
        <v>372</v>
      </c>
      <c r="D343" s="15"/>
      <c r="E343" s="15"/>
      <c r="F343" s="15"/>
      <c r="G343" s="15"/>
      <c r="I343" s="9" t="s">
        <v>376</v>
      </c>
      <c r="J343" s="9"/>
      <c r="K343" s="9"/>
      <c r="L343" s="9"/>
      <c r="M343" s="9"/>
      <c r="N343" s="9"/>
      <c r="O343" s="9"/>
      <c r="Q343" s="20"/>
      <c r="R343" s="20" t="s">
        <v>372</v>
      </c>
      <c r="S343" s="20"/>
      <c r="T343" s="20"/>
      <c r="U343" s="20"/>
      <c r="V343" s="20"/>
      <c r="W343" s="20"/>
      <c r="X343" s="20"/>
      <c r="Y343" s="20"/>
      <c r="Z343" s="18"/>
      <c r="AA343" s="18"/>
      <c r="AB343" s="18"/>
      <c r="AC343" s="18"/>
      <c r="AD343" s="18"/>
      <c r="AE343" s="18"/>
      <c r="AF343" s="18"/>
      <c r="AG343" s="18"/>
      <c r="AH343" s="18"/>
      <c r="AI343" s="18"/>
      <c r="AJ343" s="18"/>
      <c r="AK343" s="18"/>
      <c r="AL343" s="18"/>
      <c r="AM343" s="18"/>
      <c r="AN343" s="18"/>
      <c r="AT343" s="4" t="s">
        <v>372</v>
      </c>
      <c r="AU343" s="7"/>
      <c r="AV343" s="4"/>
      <c r="AW343" s="4"/>
      <c r="AX343" s="4"/>
      <c r="BO343">
        <v>60</v>
      </c>
      <c r="BP343" t="s">
        <v>6</v>
      </c>
      <c r="BQ343" t="s">
        <v>864</v>
      </c>
      <c r="BV343">
        <v>60</v>
      </c>
      <c r="BW343" t="s">
        <v>6</v>
      </c>
      <c r="BX343" t="s">
        <v>864</v>
      </c>
      <c r="CC343">
        <v>60</v>
      </c>
      <c r="CD343" t="s">
        <v>263</v>
      </c>
      <c r="CE343" t="s">
        <v>262</v>
      </c>
      <c r="CJ343" s="5" t="s">
        <v>21</v>
      </c>
      <c r="CK343" s="5" t="s">
        <v>263</v>
      </c>
      <c r="CL343" s="5" t="s">
        <v>262</v>
      </c>
    </row>
    <row r="344" spans="1:90" x14ac:dyDescent="0.25">
      <c r="A344" s="16" t="s">
        <v>21</v>
      </c>
      <c r="B344" s="16" t="s">
        <v>263</v>
      </c>
      <c r="C344" s="16" t="s">
        <v>262</v>
      </c>
      <c r="D344" s="15"/>
      <c r="E344" s="15"/>
      <c r="F344" s="15"/>
      <c r="G344" s="15"/>
      <c r="I344" s="9"/>
      <c r="J344" s="9"/>
      <c r="K344" s="9"/>
      <c r="L344" s="9"/>
      <c r="M344" s="9"/>
      <c r="N344" s="9"/>
      <c r="O344" s="9"/>
      <c r="Q344" s="20" t="s">
        <v>745</v>
      </c>
      <c r="R344" s="20">
        <v>5137.43</v>
      </c>
      <c r="S344" s="20"/>
      <c r="T344" s="20"/>
      <c r="U344" s="20"/>
      <c r="V344" s="20"/>
      <c r="W344" s="20"/>
      <c r="X344" s="20"/>
      <c r="Y344" s="20"/>
      <c r="Z344" s="18"/>
      <c r="AA344" s="18"/>
      <c r="AB344" s="18"/>
      <c r="AC344" s="18"/>
      <c r="AD344" s="18"/>
      <c r="AE344" s="18"/>
      <c r="AF344" s="18"/>
      <c r="AG344" s="18"/>
      <c r="AH344" s="18"/>
      <c r="AI344" s="18"/>
      <c r="AJ344" s="18"/>
      <c r="AK344" s="18"/>
      <c r="AL344" s="18"/>
      <c r="AM344" s="18"/>
      <c r="AN344" s="18"/>
      <c r="AS344" s="5" t="s">
        <v>429</v>
      </c>
      <c r="AT344" s="4">
        <v>0</v>
      </c>
      <c r="AU344" s="7"/>
      <c r="AV344" s="4"/>
      <c r="AW344" s="4"/>
      <c r="AX344" s="4"/>
      <c r="BO344" t="s">
        <v>365</v>
      </c>
      <c r="BP344">
        <v>296.27</v>
      </c>
      <c r="BQ344">
        <v>133.68199999999999</v>
      </c>
      <c r="BV344" t="s">
        <v>365</v>
      </c>
      <c r="BW344">
        <v>296.27</v>
      </c>
      <c r="BX344">
        <v>168.62700000000001</v>
      </c>
      <c r="CC344" t="s">
        <v>365</v>
      </c>
      <c r="CD344">
        <v>646.86199999999997</v>
      </c>
      <c r="CE344">
        <v>335.774</v>
      </c>
      <c r="CJ344" s="5" t="s">
        <v>365</v>
      </c>
      <c r="CK344" s="5" t="s">
        <v>820</v>
      </c>
      <c r="CL344" s="5" t="s">
        <v>821</v>
      </c>
    </row>
    <row r="345" spans="1:90" x14ac:dyDescent="0.25">
      <c r="A345" s="16" t="s">
        <v>365</v>
      </c>
      <c r="B345" s="16" t="s">
        <v>697</v>
      </c>
      <c r="C345" s="16" t="s">
        <v>698</v>
      </c>
      <c r="D345" s="15"/>
      <c r="E345" s="15"/>
      <c r="F345" s="15"/>
      <c r="G345" s="15"/>
      <c r="I345" s="9">
        <v>240</v>
      </c>
      <c r="J345" s="9" t="s">
        <v>263</v>
      </c>
      <c r="K345" s="9" t="s">
        <v>262</v>
      </c>
      <c r="L345" s="9"/>
      <c r="M345" s="9"/>
      <c r="N345" s="9"/>
      <c r="O345" s="9"/>
      <c r="Q345" s="20"/>
      <c r="R345" s="20" t="s">
        <v>372</v>
      </c>
      <c r="S345" s="20"/>
      <c r="T345" s="20"/>
      <c r="U345" s="20"/>
      <c r="V345" s="20"/>
      <c r="W345" s="20"/>
      <c r="X345" s="20"/>
      <c r="Y345" s="20"/>
      <c r="Z345" s="18"/>
      <c r="AA345" s="18"/>
      <c r="AB345" s="18"/>
      <c r="AC345" s="18"/>
      <c r="AD345" s="18"/>
      <c r="AE345" s="18"/>
      <c r="AF345" s="18"/>
      <c r="AG345" s="18"/>
      <c r="AH345" s="18"/>
      <c r="AI345" s="18"/>
      <c r="AJ345" s="18"/>
      <c r="AK345" s="18"/>
      <c r="AL345" s="18"/>
      <c r="AM345" s="18"/>
      <c r="AN345" s="18"/>
      <c r="AT345" s="4" t="s">
        <v>372</v>
      </c>
      <c r="AU345" s="7"/>
      <c r="AV345" s="4"/>
      <c r="AW345" s="4"/>
      <c r="AX345" s="4"/>
      <c r="BO345" t="s">
        <v>371</v>
      </c>
      <c r="BP345" t="s">
        <v>372</v>
      </c>
      <c r="BQ345" t="s">
        <v>372</v>
      </c>
      <c r="BV345" t="s">
        <v>371</v>
      </c>
      <c r="BW345" t="s">
        <v>372</v>
      </c>
      <c r="BX345" t="s">
        <v>372</v>
      </c>
      <c r="CC345" t="s">
        <v>371</v>
      </c>
      <c r="CD345" t="s">
        <v>372</v>
      </c>
      <c r="CE345" t="s">
        <v>372</v>
      </c>
      <c r="CJ345" s="5" t="s">
        <v>371</v>
      </c>
      <c r="CK345" s="5" t="s">
        <v>372</v>
      </c>
      <c r="CL345" s="5" t="s">
        <v>372</v>
      </c>
    </row>
    <row r="346" spans="1:90" x14ac:dyDescent="0.25">
      <c r="A346" s="16" t="s">
        <v>371</v>
      </c>
      <c r="B346" s="16" t="s">
        <v>372</v>
      </c>
      <c r="C346" s="16" t="s">
        <v>372</v>
      </c>
      <c r="D346" s="15"/>
      <c r="E346" s="15"/>
      <c r="F346" s="15"/>
      <c r="G346" s="15"/>
      <c r="I346" s="9" t="s">
        <v>365</v>
      </c>
      <c r="J346" s="10">
        <v>183879</v>
      </c>
      <c r="K346" s="10">
        <v>655116</v>
      </c>
      <c r="L346" s="9"/>
      <c r="M346" s="9"/>
      <c r="N346" s="9"/>
      <c r="O346" s="9"/>
      <c r="Q346" s="20" t="s">
        <v>744</v>
      </c>
      <c r="R346" s="20">
        <v>1895.66</v>
      </c>
      <c r="S346" s="20"/>
      <c r="T346" s="20"/>
      <c r="U346" s="20"/>
      <c r="V346" s="20"/>
      <c r="W346" s="20"/>
      <c r="X346" s="20"/>
      <c r="Y346" s="20"/>
      <c r="Z346" s="18"/>
      <c r="AA346" s="18"/>
      <c r="AB346" s="18"/>
      <c r="AC346" s="18"/>
      <c r="AD346" s="18"/>
      <c r="AE346" s="18"/>
      <c r="AF346" s="18"/>
      <c r="AG346" s="18"/>
      <c r="AH346" s="18"/>
      <c r="AI346" s="18"/>
      <c r="AJ346" s="18"/>
      <c r="AK346" s="18"/>
      <c r="AL346" s="18"/>
      <c r="AM346" s="18"/>
      <c r="AN346" s="18"/>
      <c r="AS346" s="5" t="s">
        <v>443</v>
      </c>
      <c r="AT346" s="4">
        <v>3.52</v>
      </c>
      <c r="AU346" s="7"/>
      <c r="AV346" s="4"/>
      <c r="AW346" s="4"/>
      <c r="AX346" s="4"/>
      <c r="BO346">
        <v>90</v>
      </c>
      <c r="BP346" t="s">
        <v>6</v>
      </c>
      <c r="BQ346" t="s">
        <v>864</v>
      </c>
      <c r="BV346">
        <v>90</v>
      </c>
      <c r="BW346" t="s">
        <v>6</v>
      </c>
      <c r="BX346" t="s">
        <v>864</v>
      </c>
      <c r="CC346">
        <v>90</v>
      </c>
      <c r="CD346" t="s">
        <v>263</v>
      </c>
      <c r="CE346" t="s">
        <v>262</v>
      </c>
      <c r="CJ346" s="5" t="s">
        <v>23</v>
      </c>
      <c r="CK346" s="5" t="s">
        <v>263</v>
      </c>
      <c r="CL346" s="5" t="s">
        <v>262</v>
      </c>
    </row>
    <row r="347" spans="1:90" x14ac:dyDescent="0.25">
      <c r="A347" s="16" t="s">
        <v>23</v>
      </c>
      <c r="B347" s="16" t="s">
        <v>263</v>
      </c>
      <c r="C347" s="16" t="s">
        <v>262</v>
      </c>
      <c r="D347" s="15"/>
      <c r="E347" s="15"/>
      <c r="F347" s="15"/>
      <c r="G347" s="15"/>
      <c r="I347" s="9" t="s">
        <v>371</v>
      </c>
      <c r="J347" s="9" t="s">
        <v>372</v>
      </c>
      <c r="K347" s="9" t="s">
        <v>372</v>
      </c>
      <c r="L347" s="9"/>
      <c r="M347" s="9"/>
      <c r="N347" s="9"/>
      <c r="O347" s="9"/>
      <c r="Q347" s="20"/>
      <c r="R347" s="20" t="s">
        <v>372</v>
      </c>
      <c r="S347" s="20"/>
      <c r="T347" s="20"/>
      <c r="U347" s="20"/>
      <c r="V347" s="20"/>
      <c r="W347" s="20"/>
      <c r="X347" s="20"/>
      <c r="Y347" s="20"/>
      <c r="Z347" s="18"/>
      <c r="AA347" s="18"/>
      <c r="AB347" s="18"/>
      <c r="AC347" s="18"/>
      <c r="AD347" s="18"/>
      <c r="AE347" s="18"/>
      <c r="AF347" s="18"/>
      <c r="AG347" s="18"/>
      <c r="AH347" s="18"/>
      <c r="AI347" s="18"/>
      <c r="AJ347" s="18"/>
      <c r="AK347" s="18"/>
      <c r="AL347" s="18"/>
      <c r="AM347" s="18"/>
      <c r="AN347" s="18"/>
      <c r="AT347" s="4" t="s">
        <v>372</v>
      </c>
      <c r="AU347" s="7"/>
      <c r="AV347" s="4"/>
      <c r="AW347" s="4"/>
      <c r="AX347" s="4"/>
      <c r="BO347" t="s">
        <v>365</v>
      </c>
      <c r="BP347">
        <v>241.90199999999999</v>
      </c>
      <c r="BQ347">
        <v>111.08499999999999</v>
      </c>
      <c r="BV347" t="s">
        <v>365</v>
      </c>
      <c r="BW347">
        <v>241.90199999999999</v>
      </c>
      <c r="BX347">
        <v>140.124</v>
      </c>
      <c r="CC347" t="s">
        <v>365</v>
      </c>
      <c r="CD347">
        <v>549.74199999999996</v>
      </c>
      <c r="CE347">
        <v>294.32900000000001</v>
      </c>
      <c r="CJ347" s="5" t="s">
        <v>365</v>
      </c>
      <c r="CK347" s="5" t="s">
        <v>822</v>
      </c>
      <c r="CL347" s="5" t="s">
        <v>823</v>
      </c>
    </row>
    <row r="348" spans="1:90" x14ac:dyDescent="0.25">
      <c r="A348" s="16" t="s">
        <v>365</v>
      </c>
      <c r="B348" s="16" t="s">
        <v>699</v>
      </c>
      <c r="C348" s="16" t="s">
        <v>700</v>
      </c>
      <c r="D348" s="15"/>
      <c r="E348" s="15"/>
      <c r="F348" s="15"/>
      <c r="G348" s="15"/>
      <c r="I348" s="9"/>
      <c r="J348" s="9"/>
      <c r="K348" s="9"/>
      <c r="L348" s="9"/>
      <c r="M348" s="9"/>
      <c r="N348" s="9"/>
      <c r="O348" s="9"/>
      <c r="Q348" s="20" t="s">
        <v>746</v>
      </c>
      <c r="R348" s="20">
        <v>4464.1400000000003</v>
      </c>
      <c r="S348" s="19">
        <v>420</v>
      </c>
      <c r="T348" s="20"/>
      <c r="U348" s="20"/>
      <c r="V348" s="20"/>
      <c r="W348" s="20"/>
      <c r="X348" s="20"/>
      <c r="Y348" s="20"/>
      <c r="Z348" s="18"/>
      <c r="AA348" s="18"/>
      <c r="AB348" s="18"/>
      <c r="AC348" s="18"/>
      <c r="AD348" s="18"/>
      <c r="AE348" s="18"/>
      <c r="AF348" s="18"/>
      <c r="AG348" s="18"/>
      <c r="AH348" s="18"/>
      <c r="AI348" s="18"/>
      <c r="AJ348" s="18"/>
      <c r="AK348" s="18"/>
      <c r="AL348" s="18"/>
      <c r="AM348" s="18"/>
      <c r="AN348" s="18"/>
      <c r="AS348" s="5" t="s">
        <v>448</v>
      </c>
      <c r="AT348" s="4">
        <v>78.459999999999994</v>
      </c>
      <c r="AU348" s="7"/>
      <c r="AV348" s="4"/>
      <c r="AW348" s="4"/>
      <c r="AX348" s="4"/>
      <c r="BO348" t="s">
        <v>371</v>
      </c>
      <c r="BP348" t="s">
        <v>372</v>
      </c>
      <c r="BQ348" t="s">
        <v>372</v>
      </c>
      <c r="BV348" t="s">
        <v>371</v>
      </c>
      <c r="BW348" t="s">
        <v>372</v>
      </c>
      <c r="BX348" t="s">
        <v>372</v>
      </c>
      <c r="CC348" t="s">
        <v>371</v>
      </c>
      <c r="CD348" t="s">
        <v>372</v>
      </c>
      <c r="CE348" t="s">
        <v>372</v>
      </c>
      <c r="CJ348" s="5" t="s">
        <v>371</v>
      </c>
      <c r="CK348" s="5" t="s">
        <v>372</v>
      </c>
      <c r="CL348" s="5" t="s">
        <v>372</v>
      </c>
    </row>
    <row r="349" spans="1:90" x14ac:dyDescent="0.25">
      <c r="A349" s="16" t="s">
        <v>371</v>
      </c>
      <c r="B349" s="16" t="s">
        <v>372</v>
      </c>
      <c r="C349" s="16" t="s">
        <v>372</v>
      </c>
      <c r="D349" s="15"/>
      <c r="E349" s="15"/>
      <c r="F349" s="15"/>
      <c r="G349" s="15"/>
      <c r="I349" s="9"/>
      <c r="J349" s="9"/>
      <c r="K349" s="9"/>
      <c r="L349" s="9"/>
      <c r="M349" s="9"/>
      <c r="N349" s="9"/>
      <c r="O349" s="9"/>
      <c r="Q349" s="20"/>
      <c r="R349" s="20" t="s">
        <v>372</v>
      </c>
      <c r="S349" s="20"/>
      <c r="T349" s="20"/>
      <c r="U349" s="20"/>
      <c r="V349" s="20"/>
      <c r="W349" s="20"/>
      <c r="X349" s="20"/>
      <c r="Y349" s="20"/>
      <c r="Z349" s="18"/>
      <c r="AA349" s="18"/>
      <c r="AB349" s="18"/>
      <c r="AC349" s="18"/>
      <c r="AD349" s="18"/>
      <c r="AE349" s="18"/>
      <c r="AF349" s="18"/>
      <c r="AG349" s="18"/>
      <c r="AH349" s="18"/>
      <c r="AI349" s="18"/>
      <c r="AJ349" s="18"/>
      <c r="AK349" s="18"/>
      <c r="AL349" s="18"/>
      <c r="AM349" s="18"/>
      <c r="AN349" s="18"/>
      <c r="AT349" s="4" t="s">
        <v>372</v>
      </c>
      <c r="AU349" s="7"/>
      <c r="AV349" s="4"/>
      <c r="AW349" s="4"/>
      <c r="AX349" s="4"/>
      <c r="BO349">
        <v>120</v>
      </c>
      <c r="BP349" t="s">
        <v>6</v>
      </c>
      <c r="BQ349" t="s">
        <v>864</v>
      </c>
      <c r="BV349">
        <v>120</v>
      </c>
      <c r="BW349" t="s">
        <v>6</v>
      </c>
      <c r="BX349" t="s">
        <v>864</v>
      </c>
      <c r="CC349">
        <v>120</v>
      </c>
      <c r="CD349" t="s">
        <v>263</v>
      </c>
      <c r="CE349" t="s">
        <v>262</v>
      </c>
      <c r="CJ349" s="5" t="s">
        <v>25</v>
      </c>
      <c r="CK349" s="5" t="s">
        <v>263</v>
      </c>
      <c r="CL349" s="5" t="s">
        <v>262</v>
      </c>
    </row>
    <row r="350" spans="1:90" x14ac:dyDescent="0.25">
      <c r="A350" s="16" t="s">
        <v>25</v>
      </c>
      <c r="B350" s="16" t="s">
        <v>263</v>
      </c>
      <c r="C350" s="16" t="s">
        <v>262</v>
      </c>
      <c r="D350" s="15"/>
      <c r="E350" s="15"/>
      <c r="F350" s="15"/>
      <c r="G350" s="15"/>
      <c r="I350" s="9" t="s">
        <v>7</v>
      </c>
      <c r="J350" s="9"/>
      <c r="K350" s="9"/>
      <c r="L350" s="9"/>
      <c r="M350" s="9"/>
      <c r="N350" s="9"/>
      <c r="O350" s="9"/>
      <c r="Q350" s="20" t="s">
        <v>745</v>
      </c>
      <c r="R350" s="20">
        <v>5459.67</v>
      </c>
      <c r="S350" s="20"/>
      <c r="T350" s="20"/>
      <c r="U350" s="20"/>
      <c r="V350" s="20"/>
      <c r="W350" s="20"/>
      <c r="X350" s="20"/>
      <c r="Y350" s="20"/>
      <c r="Z350" s="18"/>
      <c r="AA350" s="18"/>
      <c r="AB350" s="18"/>
      <c r="AC350" s="18"/>
      <c r="AD350" s="18"/>
      <c r="AE350" s="18"/>
      <c r="AF350" s="18"/>
      <c r="AG350" s="18"/>
      <c r="AH350" s="18"/>
      <c r="AI350" s="18"/>
      <c r="AJ350" s="18"/>
      <c r="AK350" s="18"/>
      <c r="AL350" s="18"/>
      <c r="AM350" s="18"/>
      <c r="AN350" s="18"/>
      <c r="AS350" s="5" t="s">
        <v>442</v>
      </c>
      <c r="AT350" s="4">
        <v>16.600000000000001</v>
      </c>
      <c r="AU350" s="7" t="s">
        <v>61</v>
      </c>
      <c r="AV350" s="4"/>
      <c r="AW350" s="4"/>
      <c r="AX350" s="4"/>
      <c r="BO350" t="s">
        <v>365</v>
      </c>
      <c r="BP350">
        <v>225.54599999999999</v>
      </c>
      <c r="BQ350">
        <v>88.082999999999998</v>
      </c>
      <c r="BV350" t="s">
        <v>365</v>
      </c>
      <c r="BW350">
        <v>225.54599999999999</v>
      </c>
      <c r="BX350">
        <v>111.108</v>
      </c>
      <c r="CC350" t="s">
        <v>365</v>
      </c>
      <c r="CD350">
        <v>428.71</v>
      </c>
      <c r="CE350">
        <v>276.49700000000001</v>
      </c>
      <c r="CJ350" s="5" t="s">
        <v>365</v>
      </c>
      <c r="CK350" s="5" t="s">
        <v>824</v>
      </c>
      <c r="CL350" s="5" t="s">
        <v>825</v>
      </c>
    </row>
    <row r="351" spans="1:90" x14ac:dyDescent="0.25">
      <c r="A351" s="16" t="s">
        <v>365</v>
      </c>
      <c r="B351" s="16" t="s">
        <v>701</v>
      </c>
      <c r="C351" s="16" t="s">
        <v>702</v>
      </c>
      <c r="D351" s="15"/>
      <c r="E351" s="15"/>
      <c r="F351" s="15"/>
      <c r="G351" s="15"/>
      <c r="I351" s="9"/>
      <c r="J351" s="9"/>
      <c r="K351" s="9"/>
      <c r="L351" s="9"/>
      <c r="M351" s="9"/>
      <c r="N351" s="9"/>
      <c r="O351" s="9"/>
      <c r="Q351" s="20"/>
      <c r="R351" s="20" t="s">
        <v>372</v>
      </c>
      <c r="S351" s="20"/>
      <c r="T351" s="20"/>
      <c r="U351" s="20"/>
      <c r="V351" s="20"/>
      <c r="W351" s="20"/>
      <c r="X351" s="20"/>
      <c r="Y351" s="20"/>
      <c r="Z351" s="18"/>
      <c r="AA351" s="18"/>
      <c r="AB351" s="18"/>
      <c r="AC351" s="18"/>
      <c r="AD351" s="18"/>
      <c r="AE351" s="18"/>
      <c r="AF351" s="18"/>
      <c r="AG351" s="18"/>
      <c r="AH351" s="18"/>
      <c r="AI351" s="18"/>
      <c r="AJ351" s="18"/>
      <c r="AK351" s="18"/>
      <c r="AL351" s="18"/>
      <c r="AM351" s="18"/>
      <c r="AN351" s="18"/>
      <c r="AT351" s="4" t="s">
        <v>372</v>
      </c>
      <c r="AU351" s="7"/>
      <c r="AV351" s="4"/>
      <c r="AW351" s="4"/>
      <c r="AX351" s="4"/>
      <c r="BO351" t="s">
        <v>371</v>
      </c>
      <c r="BP351" t="s">
        <v>372</v>
      </c>
      <c r="BQ351" t="s">
        <v>372</v>
      </c>
      <c r="BV351" t="s">
        <v>371</v>
      </c>
      <c r="BW351" t="s">
        <v>372</v>
      </c>
      <c r="BX351" t="s">
        <v>372</v>
      </c>
      <c r="CC351" t="s">
        <v>371</v>
      </c>
      <c r="CD351" t="s">
        <v>372</v>
      </c>
      <c r="CE351" t="s">
        <v>372</v>
      </c>
      <c r="CJ351" s="5" t="s">
        <v>371</v>
      </c>
      <c r="CK351" s="5" t="s">
        <v>372</v>
      </c>
      <c r="CL351" s="5" t="s">
        <v>372</v>
      </c>
    </row>
    <row r="352" spans="1:90" x14ac:dyDescent="0.25">
      <c r="A352" s="16" t="s">
        <v>371</v>
      </c>
      <c r="B352" s="16" t="s">
        <v>372</v>
      </c>
      <c r="C352" s="16" t="s">
        <v>372</v>
      </c>
      <c r="D352" s="15"/>
      <c r="E352" s="15"/>
      <c r="F352" s="15"/>
      <c r="G352" s="15"/>
      <c r="I352" s="9" t="s">
        <v>360</v>
      </c>
      <c r="J352" s="9" t="s">
        <v>361</v>
      </c>
      <c r="K352" s="9" t="s">
        <v>362</v>
      </c>
      <c r="L352" s="9" t="s">
        <v>363</v>
      </c>
      <c r="M352" s="9" t="s">
        <v>364</v>
      </c>
      <c r="N352" s="9" t="s">
        <v>365</v>
      </c>
      <c r="O352" s="9" t="s">
        <v>366</v>
      </c>
      <c r="Q352" s="20" t="s">
        <v>744</v>
      </c>
      <c r="R352" s="20">
        <v>1637.65</v>
      </c>
      <c r="S352" s="20"/>
      <c r="T352" s="20"/>
      <c r="U352" s="20"/>
      <c r="V352" s="20"/>
      <c r="W352" s="20"/>
      <c r="X352" s="20"/>
      <c r="Y352" s="20"/>
      <c r="Z352" s="18"/>
      <c r="AA352" s="18"/>
      <c r="AB352" s="18"/>
      <c r="AC352" s="18"/>
      <c r="AD352" s="18"/>
      <c r="AE352" s="18"/>
      <c r="AF352" s="18"/>
      <c r="AG352" s="18"/>
      <c r="AH352" s="18"/>
      <c r="AI352" s="18"/>
      <c r="AJ352" s="18"/>
      <c r="AK352" s="18"/>
      <c r="AL352" s="18"/>
      <c r="AM352" s="18"/>
      <c r="AN352" s="18"/>
      <c r="AS352" s="5" t="s">
        <v>427</v>
      </c>
      <c r="AT352" s="4">
        <v>0</v>
      </c>
      <c r="AU352" s="7"/>
      <c r="AV352" s="4"/>
      <c r="AW352" s="4"/>
      <c r="AX352" s="4"/>
      <c r="BO352">
        <v>150</v>
      </c>
      <c r="BP352" t="s">
        <v>6</v>
      </c>
      <c r="BQ352" t="s">
        <v>864</v>
      </c>
      <c r="BV352">
        <v>150</v>
      </c>
      <c r="BW352" t="s">
        <v>6</v>
      </c>
      <c r="BX352" t="s">
        <v>864</v>
      </c>
      <c r="CC352">
        <v>150</v>
      </c>
      <c r="CD352" t="s">
        <v>263</v>
      </c>
      <c r="CE352" t="s">
        <v>262</v>
      </c>
      <c r="CJ352" s="5" t="s">
        <v>27</v>
      </c>
      <c r="CK352" s="5" t="s">
        <v>263</v>
      </c>
      <c r="CL352" s="5" t="s">
        <v>262</v>
      </c>
    </row>
    <row r="353" spans="1:90" x14ac:dyDescent="0.25">
      <c r="A353" s="16" t="s">
        <v>27</v>
      </c>
      <c r="B353" s="16" t="s">
        <v>263</v>
      </c>
      <c r="C353" s="16" t="s">
        <v>262</v>
      </c>
      <c r="D353" s="15"/>
      <c r="E353" s="15"/>
      <c r="F353" s="15"/>
      <c r="G353" s="15"/>
      <c r="I353" s="9">
        <v>270</v>
      </c>
      <c r="J353" s="9" t="s">
        <v>263</v>
      </c>
      <c r="K353" s="10">
        <v>10468693</v>
      </c>
      <c r="L353" s="10">
        <v>24708</v>
      </c>
      <c r="M353" s="10">
        <v>5589</v>
      </c>
      <c r="N353" s="10">
        <v>1008935</v>
      </c>
      <c r="O353" s="9" t="s">
        <v>384</v>
      </c>
      <c r="Q353" s="20"/>
      <c r="R353" s="20" t="s">
        <v>372</v>
      </c>
      <c r="S353" s="20"/>
      <c r="T353" s="20"/>
      <c r="U353" s="20"/>
      <c r="V353" s="20"/>
      <c r="W353" s="20"/>
      <c r="X353" s="20"/>
      <c r="Y353" s="20"/>
      <c r="Z353" s="18"/>
      <c r="AA353" s="18"/>
      <c r="AB353" s="18"/>
      <c r="AC353" s="18"/>
      <c r="AD353" s="18"/>
      <c r="AE353" s="18"/>
      <c r="AF353" s="18"/>
      <c r="AG353" s="18"/>
      <c r="AH353" s="18"/>
      <c r="AI353" s="18"/>
      <c r="AJ353" s="18"/>
      <c r="AK353" s="18"/>
      <c r="AL353" s="18"/>
      <c r="AM353" s="18"/>
      <c r="AN353" s="18"/>
      <c r="AT353" s="4" t="s">
        <v>372</v>
      </c>
      <c r="AU353" s="7"/>
      <c r="AV353" s="4"/>
      <c r="AW353" s="4"/>
      <c r="AX353" s="4"/>
      <c r="BO353" t="s">
        <v>365</v>
      </c>
      <c r="BP353">
        <v>186.42599999999999</v>
      </c>
      <c r="BQ353">
        <v>80.514700000000005</v>
      </c>
      <c r="BV353" t="s">
        <v>365</v>
      </c>
      <c r="BW353">
        <v>186.42599999999999</v>
      </c>
      <c r="BX353">
        <v>101.562</v>
      </c>
      <c r="CC353" t="s">
        <v>365</v>
      </c>
      <c r="CD353">
        <v>405.03399999999999</v>
      </c>
      <c r="CE353">
        <v>220.98500000000001</v>
      </c>
      <c r="CJ353" s="5" t="s">
        <v>365</v>
      </c>
      <c r="CK353" s="5" t="s">
        <v>826</v>
      </c>
      <c r="CL353" s="5" t="s">
        <v>827</v>
      </c>
    </row>
    <row r="354" spans="1:90" x14ac:dyDescent="0.25">
      <c r="A354" s="16" t="s">
        <v>365</v>
      </c>
      <c r="B354" s="16" t="s">
        <v>703</v>
      </c>
      <c r="C354" s="16" t="s">
        <v>704</v>
      </c>
      <c r="D354" s="15"/>
      <c r="E354" s="15"/>
      <c r="F354" s="15"/>
      <c r="G354" s="15"/>
      <c r="I354" s="9"/>
      <c r="J354" s="9" t="s">
        <v>262</v>
      </c>
      <c r="K354" s="10">
        <v>10448200</v>
      </c>
      <c r="L354" s="10">
        <v>12769</v>
      </c>
      <c r="M354" s="10">
        <v>5589</v>
      </c>
      <c r="N354" s="10">
        <v>415481</v>
      </c>
      <c r="O354" s="9" t="s">
        <v>385</v>
      </c>
      <c r="Q354" s="20" t="s">
        <v>746</v>
      </c>
      <c r="R354" s="20">
        <v>4207.58</v>
      </c>
      <c r="S354" s="19">
        <v>450</v>
      </c>
      <c r="T354" s="20"/>
      <c r="U354" s="20"/>
      <c r="V354" s="20"/>
      <c r="W354" s="20"/>
      <c r="X354" s="20"/>
      <c r="Y354" s="20"/>
      <c r="Z354" s="18"/>
      <c r="AA354" s="18"/>
      <c r="AB354" s="18"/>
      <c r="AC354" s="18"/>
      <c r="AD354" s="18"/>
      <c r="AE354" s="18"/>
      <c r="AF354" s="18"/>
      <c r="AG354" s="18"/>
      <c r="AH354" s="18"/>
      <c r="AI354" s="18"/>
      <c r="AJ354" s="18"/>
      <c r="AK354" s="18"/>
      <c r="AL354" s="18"/>
      <c r="AM354" s="18"/>
      <c r="AN354" s="18"/>
      <c r="AS354" s="5" t="s">
        <v>429</v>
      </c>
      <c r="AT354" s="4">
        <v>0.03</v>
      </c>
      <c r="AU354" s="7"/>
      <c r="AV354" s="4"/>
      <c r="AW354" s="4"/>
      <c r="AX354" s="4"/>
      <c r="BO354" t="s">
        <v>371</v>
      </c>
      <c r="BP354" t="s">
        <v>372</v>
      </c>
      <c r="BQ354" t="s">
        <v>372</v>
      </c>
      <c r="BV354" t="s">
        <v>371</v>
      </c>
      <c r="BW354" t="s">
        <v>372</v>
      </c>
      <c r="BX354" t="s">
        <v>372</v>
      </c>
      <c r="CC354" t="s">
        <v>371</v>
      </c>
      <c r="CD354" t="s">
        <v>372</v>
      </c>
      <c r="CE354" t="s">
        <v>372</v>
      </c>
      <c r="CJ354" s="5" t="s">
        <v>371</v>
      </c>
      <c r="CK354" s="5" t="s">
        <v>372</v>
      </c>
      <c r="CL354" s="5" t="s">
        <v>372</v>
      </c>
    </row>
    <row r="355" spans="1:90" x14ac:dyDescent="0.25">
      <c r="A355" s="16" t="s">
        <v>371</v>
      </c>
      <c r="B355" s="16" t="s">
        <v>372</v>
      </c>
      <c r="C355" s="16" t="s">
        <v>372</v>
      </c>
      <c r="D355" s="15"/>
      <c r="E355" s="15"/>
      <c r="F355" s="15"/>
      <c r="G355" s="15"/>
      <c r="I355" s="9"/>
      <c r="J355" s="9"/>
      <c r="K355" s="9"/>
      <c r="L355" s="9"/>
      <c r="M355" s="9"/>
      <c r="N355" s="9"/>
      <c r="O355" s="9"/>
      <c r="Q355" s="20"/>
      <c r="R355" s="20" t="s">
        <v>372</v>
      </c>
      <c r="S355" s="20"/>
      <c r="T355" s="20"/>
      <c r="U355" s="20"/>
      <c r="V355" s="20"/>
      <c r="W355" s="20"/>
      <c r="X355" s="20"/>
      <c r="Y355" s="20"/>
      <c r="Z355" s="18"/>
      <c r="AA355" s="18"/>
      <c r="AB355" s="18"/>
      <c r="AC355" s="18"/>
      <c r="AD355" s="18"/>
      <c r="AE355" s="18"/>
      <c r="AF355" s="18"/>
      <c r="AG355" s="18"/>
      <c r="AH355" s="18"/>
      <c r="AI355" s="18"/>
      <c r="AJ355" s="18"/>
      <c r="AK355" s="18"/>
      <c r="AL355" s="18"/>
      <c r="AM355" s="18"/>
      <c r="AN355" s="18"/>
      <c r="AT355" s="4" t="s">
        <v>372</v>
      </c>
      <c r="AU355" s="7"/>
      <c r="AV355" s="4"/>
      <c r="AW355" s="4"/>
      <c r="AX355" s="4"/>
      <c r="BO355">
        <v>180</v>
      </c>
      <c r="BP355" t="s">
        <v>6</v>
      </c>
      <c r="BQ355" t="s">
        <v>864</v>
      </c>
      <c r="BV355">
        <v>180</v>
      </c>
      <c r="BW355" t="s">
        <v>6</v>
      </c>
      <c r="BX355" t="s">
        <v>864</v>
      </c>
      <c r="CC355">
        <v>180</v>
      </c>
      <c r="CD355" t="s">
        <v>263</v>
      </c>
      <c r="CE355" t="s">
        <v>262</v>
      </c>
      <c r="CJ355" s="5" t="s">
        <v>29</v>
      </c>
      <c r="CK355" s="5" t="s">
        <v>263</v>
      </c>
      <c r="CL355" s="5" t="s">
        <v>262</v>
      </c>
    </row>
    <row r="356" spans="1:90" x14ac:dyDescent="0.25">
      <c r="A356" s="16" t="s">
        <v>29</v>
      </c>
      <c r="B356" s="16" t="s">
        <v>263</v>
      </c>
      <c r="C356" s="16" t="s">
        <v>262</v>
      </c>
      <c r="D356" s="15"/>
      <c r="E356" s="15"/>
      <c r="F356" s="15"/>
      <c r="G356" s="15"/>
      <c r="I356" s="9"/>
      <c r="J356" s="9"/>
      <c r="K356" s="9"/>
      <c r="L356" s="9"/>
      <c r="M356" s="9"/>
      <c r="N356" s="9"/>
      <c r="O356" s="9"/>
      <c r="Q356" s="20" t="s">
        <v>745</v>
      </c>
      <c r="R356" s="20">
        <v>4971.8900000000003</v>
      </c>
      <c r="S356" s="20"/>
      <c r="T356" s="20"/>
      <c r="U356" s="20"/>
      <c r="V356" s="20"/>
      <c r="W356" s="20"/>
      <c r="X356" s="20"/>
      <c r="Y356" s="20"/>
      <c r="Z356" s="18"/>
      <c r="AA356" s="18"/>
      <c r="AB356" s="18"/>
      <c r="AC356" s="18"/>
      <c r="AD356" s="18"/>
      <c r="AE356" s="18"/>
      <c r="AF356" s="18"/>
      <c r="AG356" s="18"/>
      <c r="AH356" s="18"/>
      <c r="AI356" s="18"/>
      <c r="AJ356" s="18"/>
      <c r="AK356" s="18"/>
      <c r="AL356" s="18"/>
      <c r="AM356" s="18"/>
      <c r="AN356" s="18"/>
      <c r="AS356" s="5" t="s">
        <v>443</v>
      </c>
      <c r="AT356" s="4">
        <v>2.14</v>
      </c>
      <c r="AU356" s="7"/>
      <c r="AV356" s="4"/>
      <c r="AW356" s="4"/>
      <c r="AX356" s="4"/>
      <c r="BO356" t="s">
        <v>365</v>
      </c>
      <c r="BP356">
        <v>182.31299999999999</v>
      </c>
      <c r="BQ356">
        <v>94.573300000000003</v>
      </c>
      <c r="BV356" t="s">
        <v>365</v>
      </c>
      <c r="BW356">
        <v>182.31299999999999</v>
      </c>
      <c r="BX356">
        <v>119.295</v>
      </c>
      <c r="CC356" t="s">
        <v>365</v>
      </c>
      <c r="CD356">
        <v>346.327</v>
      </c>
      <c r="CE356">
        <v>222.04599999999999</v>
      </c>
      <c r="CJ356" s="5" t="s">
        <v>365</v>
      </c>
      <c r="CK356" s="5" t="s">
        <v>828</v>
      </c>
      <c r="CL356" s="5" t="s">
        <v>829</v>
      </c>
    </row>
    <row r="357" spans="1:90" x14ac:dyDescent="0.25">
      <c r="A357" s="16" t="s">
        <v>365</v>
      </c>
      <c r="B357" s="16" t="s">
        <v>705</v>
      </c>
      <c r="C357" s="16" t="s">
        <v>706</v>
      </c>
      <c r="D357" s="15"/>
      <c r="E357" s="15"/>
      <c r="F357" s="15"/>
      <c r="G357" s="15"/>
      <c r="I357" s="9" t="s">
        <v>369</v>
      </c>
      <c r="J357" s="9"/>
      <c r="K357" s="9"/>
      <c r="L357" s="9"/>
      <c r="M357" s="9"/>
      <c r="N357" s="9"/>
      <c r="O357" s="9"/>
      <c r="Q357" s="20"/>
      <c r="R357" s="20" t="s">
        <v>372</v>
      </c>
      <c r="S357" s="20"/>
      <c r="T357" s="20"/>
      <c r="U357" s="20"/>
      <c r="V357" s="20"/>
      <c r="W357" s="20"/>
      <c r="X357" s="20"/>
      <c r="Y357" s="20"/>
      <c r="Z357" s="18"/>
      <c r="AA357" s="18"/>
      <c r="AB357" s="18"/>
      <c r="AC357" s="18"/>
      <c r="AD357" s="18"/>
      <c r="AE357" s="18"/>
      <c r="AF357" s="18"/>
      <c r="AG357" s="18"/>
      <c r="AH357" s="18"/>
      <c r="AI357" s="18"/>
      <c r="AJ357" s="18"/>
      <c r="AK357" s="18"/>
      <c r="AL357" s="18"/>
      <c r="AM357" s="18"/>
      <c r="AN357" s="18"/>
      <c r="AT357" s="4" t="s">
        <v>372</v>
      </c>
      <c r="AU357" s="7"/>
      <c r="AV357" s="4"/>
      <c r="AW357" s="4"/>
      <c r="AX357" s="4"/>
      <c r="BO357" t="s">
        <v>371</v>
      </c>
      <c r="BP357" t="s">
        <v>372</v>
      </c>
      <c r="BQ357" t="s">
        <v>372</v>
      </c>
      <c r="BV357" t="s">
        <v>371</v>
      </c>
      <c r="BW357" t="s">
        <v>372</v>
      </c>
      <c r="BX357" t="s">
        <v>372</v>
      </c>
      <c r="CC357" t="s">
        <v>371</v>
      </c>
      <c r="CD357" t="s">
        <v>372</v>
      </c>
      <c r="CE357" t="s">
        <v>372</v>
      </c>
      <c r="CJ357" s="5" t="s">
        <v>371</v>
      </c>
      <c r="CK357" s="5" t="s">
        <v>372</v>
      </c>
      <c r="CL357" s="5" t="s">
        <v>372</v>
      </c>
    </row>
    <row r="358" spans="1:90" x14ac:dyDescent="0.25">
      <c r="A358" s="16" t="s">
        <v>371</v>
      </c>
      <c r="B358" s="16" t="s">
        <v>372</v>
      </c>
      <c r="C358" s="16" t="s">
        <v>372</v>
      </c>
      <c r="D358" s="15"/>
      <c r="E358" s="15"/>
      <c r="F358" s="15"/>
      <c r="G358" s="15"/>
      <c r="I358" s="9" t="s">
        <v>361</v>
      </c>
      <c r="J358" s="9" t="s">
        <v>370</v>
      </c>
      <c r="K358" s="9" t="s">
        <v>360</v>
      </c>
      <c r="L358" s="9"/>
      <c r="M358" s="9"/>
      <c r="N358" s="9"/>
      <c r="O358" s="9"/>
      <c r="Q358" s="20" t="s">
        <v>744</v>
      </c>
      <c r="R358" s="20">
        <v>1865.87</v>
      </c>
      <c r="S358" s="20"/>
      <c r="T358" s="20"/>
      <c r="U358" s="20"/>
      <c r="V358" s="20"/>
      <c r="W358" s="20"/>
      <c r="X358" s="20"/>
      <c r="Y358" s="20"/>
      <c r="Z358" s="18"/>
      <c r="AA358" s="18"/>
      <c r="AB358" s="18"/>
      <c r="AC358" s="18"/>
      <c r="AD358" s="18"/>
      <c r="AE358" s="18"/>
      <c r="AF358" s="18"/>
      <c r="AG358" s="18"/>
      <c r="AH358" s="18"/>
      <c r="AI358" s="18"/>
      <c r="AJ358" s="18"/>
      <c r="AK358" s="18"/>
      <c r="AL358" s="18"/>
      <c r="AM358" s="18"/>
      <c r="AN358" s="18"/>
      <c r="AS358" s="5" t="s">
        <v>448</v>
      </c>
      <c r="AT358" s="4">
        <v>81.23</v>
      </c>
      <c r="AU358" s="7"/>
      <c r="AV358" s="4"/>
      <c r="AW358" s="4"/>
      <c r="AX358" s="4"/>
      <c r="BO358">
        <v>210</v>
      </c>
      <c r="BP358" t="s">
        <v>6</v>
      </c>
      <c r="BQ358" t="s">
        <v>864</v>
      </c>
      <c r="BV358">
        <v>210</v>
      </c>
      <c r="BW358" t="s">
        <v>6</v>
      </c>
      <c r="BX358" t="s">
        <v>864</v>
      </c>
      <c r="CC358">
        <v>210</v>
      </c>
      <c r="CD358" t="s">
        <v>263</v>
      </c>
      <c r="CE358" t="s">
        <v>262</v>
      </c>
      <c r="CJ358" s="5" t="s">
        <v>31</v>
      </c>
      <c r="CK358" s="5" t="s">
        <v>263</v>
      </c>
      <c r="CL358" s="5" t="s">
        <v>262</v>
      </c>
    </row>
    <row r="359" spans="1:90" x14ac:dyDescent="0.25">
      <c r="A359" s="16" t="s">
        <v>31</v>
      </c>
      <c r="B359" s="16" t="s">
        <v>263</v>
      </c>
      <c r="C359" s="16" t="s">
        <v>262</v>
      </c>
      <c r="D359" s="15"/>
      <c r="E359" s="15"/>
      <c r="F359" s="15"/>
      <c r="G359" s="15"/>
      <c r="I359" s="9"/>
      <c r="J359" s="9" t="s">
        <v>371</v>
      </c>
      <c r="K359" s="9"/>
      <c r="L359" s="9"/>
      <c r="M359" s="9"/>
      <c r="N359" s="9"/>
      <c r="O359" s="9"/>
      <c r="Q359" s="20"/>
      <c r="R359" s="20" t="s">
        <v>372</v>
      </c>
      <c r="S359" s="20"/>
      <c r="T359" s="20"/>
      <c r="U359" s="20"/>
      <c r="V359" s="20"/>
      <c r="W359" s="20"/>
      <c r="X359" s="20"/>
      <c r="Y359" s="20"/>
      <c r="Z359" s="18"/>
      <c r="AA359" s="18"/>
      <c r="AB359" s="18"/>
      <c r="AC359" s="18"/>
      <c r="AD359" s="18"/>
      <c r="AE359" s="18"/>
      <c r="AF359" s="18"/>
      <c r="AG359" s="18"/>
      <c r="AH359" s="18"/>
      <c r="AI359" s="18"/>
      <c r="AJ359" s="18"/>
      <c r="AK359" s="18"/>
      <c r="AL359" s="18"/>
      <c r="AM359" s="18"/>
      <c r="AN359" s="18"/>
      <c r="AT359" s="4" t="s">
        <v>372</v>
      </c>
      <c r="AU359" s="7"/>
      <c r="AV359" s="4"/>
      <c r="AW359" s="4"/>
      <c r="AX359" s="4"/>
      <c r="BO359" t="s">
        <v>365</v>
      </c>
      <c r="BP359">
        <v>156.98599999999999</v>
      </c>
      <c r="BQ359">
        <v>91.505899999999997</v>
      </c>
      <c r="BV359" t="s">
        <v>365</v>
      </c>
      <c r="BW359">
        <v>156.98599999999999</v>
      </c>
      <c r="BX359">
        <v>115.426</v>
      </c>
      <c r="CC359" t="s">
        <v>365</v>
      </c>
      <c r="CD359">
        <v>346.08100000000002</v>
      </c>
      <c r="CE359">
        <v>202.10599999999999</v>
      </c>
      <c r="CJ359" s="5" t="s">
        <v>365</v>
      </c>
      <c r="CK359" s="5" t="s">
        <v>830</v>
      </c>
      <c r="CL359" s="5" t="s">
        <v>831</v>
      </c>
    </row>
    <row r="360" spans="1:90" x14ac:dyDescent="0.25">
      <c r="A360" s="16" t="s">
        <v>365</v>
      </c>
      <c r="B360" s="16" t="s">
        <v>707</v>
      </c>
      <c r="C360" s="16" t="s">
        <v>708</v>
      </c>
      <c r="D360" s="15"/>
      <c r="E360" s="15"/>
      <c r="F360" s="15"/>
      <c r="G360" s="15"/>
      <c r="I360" s="9" t="s">
        <v>263</v>
      </c>
      <c r="J360" s="9" t="s">
        <v>384</v>
      </c>
      <c r="K360" s="9">
        <v>270</v>
      </c>
      <c r="L360" s="9"/>
      <c r="M360" s="9"/>
      <c r="N360" s="9"/>
      <c r="O360" s="9"/>
      <c r="Q360" s="20" t="s">
        <v>746</v>
      </c>
      <c r="R360" s="20">
        <v>4225.34</v>
      </c>
      <c r="S360" s="19">
        <v>480</v>
      </c>
      <c r="T360" s="20"/>
      <c r="U360" s="20"/>
      <c r="V360" s="20"/>
      <c r="W360" s="20"/>
      <c r="X360" s="20"/>
      <c r="Y360" s="20"/>
      <c r="Z360" s="18"/>
      <c r="AA360" s="18"/>
      <c r="AB360" s="18"/>
      <c r="AC360" s="18"/>
      <c r="AD360" s="18"/>
      <c r="AE360" s="18"/>
      <c r="AF360" s="18"/>
      <c r="AG360" s="18"/>
      <c r="AH360" s="18"/>
      <c r="AI360" s="18"/>
      <c r="AJ360" s="18"/>
      <c r="AK360" s="18"/>
      <c r="AL360" s="18"/>
      <c r="AM360" s="18"/>
      <c r="AN360" s="18"/>
      <c r="AS360" s="5" t="s">
        <v>442</v>
      </c>
      <c r="AT360" s="4">
        <v>16.5</v>
      </c>
      <c r="AU360" s="7" t="s">
        <v>63</v>
      </c>
      <c r="AV360" s="4"/>
      <c r="AW360" s="4"/>
      <c r="AX360" s="4"/>
      <c r="BO360" t="s">
        <v>371</v>
      </c>
      <c r="BP360" t="s">
        <v>372</v>
      </c>
      <c r="BQ360" t="s">
        <v>372</v>
      </c>
      <c r="BV360" t="s">
        <v>371</v>
      </c>
      <c r="BW360" t="s">
        <v>372</v>
      </c>
      <c r="BX360" t="s">
        <v>372</v>
      </c>
      <c r="CC360" t="s">
        <v>371</v>
      </c>
      <c r="CD360" t="s">
        <v>372</v>
      </c>
      <c r="CE360" t="s">
        <v>372</v>
      </c>
      <c r="CJ360" s="5" t="s">
        <v>371</v>
      </c>
      <c r="CK360" s="5" t="s">
        <v>372</v>
      </c>
      <c r="CL360" s="5" t="s">
        <v>372</v>
      </c>
    </row>
    <row r="361" spans="1:90" x14ac:dyDescent="0.25">
      <c r="A361" s="16" t="s">
        <v>371</v>
      </c>
      <c r="B361" s="16" t="s">
        <v>372</v>
      </c>
      <c r="C361" s="16" t="s">
        <v>372</v>
      </c>
      <c r="D361" s="15"/>
      <c r="E361" s="15"/>
      <c r="F361" s="15"/>
      <c r="G361" s="15"/>
      <c r="I361" s="9"/>
      <c r="J361" s="9" t="s">
        <v>372</v>
      </c>
      <c r="K361" s="9"/>
      <c r="L361" s="9"/>
      <c r="M361" s="9"/>
      <c r="N361" s="9"/>
      <c r="O361" s="9"/>
      <c r="Q361" s="20"/>
      <c r="R361" s="20" t="s">
        <v>372</v>
      </c>
      <c r="S361" s="20"/>
      <c r="T361" s="20"/>
      <c r="U361" s="20"/>
      <c r="V361" s="20"/>
      <c r="W361" s="20"/>
      <c r="X361" s="20"/>
      <c r="Y361" s="20"/>
      <c r="Z361" s="18"/>
      <c r="AA361" s="18"/>
      <c r="AB361" s="18"/>
      <c r="AC361" s="18"/>
      <c r="AD361" s="18"/>
      <c r="AE361" s="18"/>
      <c r="AF361" s="18"/>
      <c r="AG361" s="18"/>
      <c r="AH361" s="18"/>
      <c r="AI361" s="18"/>
      <c r="AJ361" s="18"/>
      <c r="AK361" s="18"/>
      <c r="AL361" s="18"/>
      <c r="AM361" s="18"/>
      <c r="AN361" s="18"/>
      <c r="AT361" s="4" t="s">
        <v>372</v>
      </c>
      <c r="AU361" s="7"/>
      <c r="AV361" s="4"/>
      <c r="AW361" s="4"/>
      <c r="AX361" s="4"/>
      <c r="BO361">
        <v>240</v>
      </c>
      <c r="BP361" t="s">
        <v>6</v>
      </c>
      <c r="BQ361" t="s">
        <v>864</v>
      </c>
      <c r="BV361">
        <v>240</v>
      </c>
      <c r="BW361" t="s">
        <v>6</v>
      </c>
      <c r="BX361" t="s">
        <v>864</v>
      </c>
      <c r="CC361">
        <v>240</v>
      </c>
      <c r="CD361" t="s">
        <v>263</v>
      </c>
      <c r="CE361" t="s">
        <v>262</v>
      </c>
      <c r="CJ361" s="5" t="s">
        <v>33</v>
      </c>
      <c r="CK361" s="5" t="s">
        <v>263</v>
      </c>
      <c r="CL361" s="5" t="s">
        <v>262</v>
      </c>
    </row>
    <row r="362" spans="1:90" x14ac:dyDescent="0.25">
      <c r="A362" s="16" t="s">
        <v>33</v>
      </c>
      <c r="B362" s="16" t="s">
        <v>263</v>
      </c>
      <c r="C362" s="16" t="s">
        <v>262</v>
      </c>
      <c r="D362" s="15"/>
      <c r="E362" s="15"/>
      <c r="F362" s="15"/>
      <c r="G362" s="15"/>
      <c r="I362" s="9" t="s">
        <v>262</v>
      </c>
      <c r="J362" s="9" t="s">
        <v>385</v>
      </c>
      <c r="K362" s="9"/>
      <c r="L362" s="9"/>
      <c r="M362" s="9"/>
      <c r="N362" s="9"/>
      <c r="O362" s="9"/>
      <c r="Q362" s="20" t="s">
        <v>745</v>
      </c>
      <c r="R362" s="20">
        <v>5009.37</v>
      </c>
      <c r="S362" s="20"/>
      <c r="T362" s="20"/>
      <c r="U362" s="20"/>
      <c r="V362" s="20"/>
      <c r="W362" s="20"/>
      <c r="X362" s="20"/>
      <c r="Y362" s="20"/>
      <c r="Z362" s="18"/>
      <c r="AA362" s="18"/>
      <c r="AB362" s="18"/>
      <c r="AC362" s="18"/>
      <c r="AD362" s="18"/>
      <c r="AE362" s="18"/>
      <c r="AF362" s="18"/>
      <c r="AG362" s="18"/>
      <c r="AH362" s="18"/>
      <c r="AI362" s="18"/>
      <c r="AJ362" s="18"/>
      <c r="AK362" s="18"/>
      <c r="AL362" s="18"/>
      <c r="AM362" s="18"/>
      <c r="AN362" s="18"/>
      <c r="AS362" s="5" t="s">
        <v>427</v>
      </c>
      <c r="AT362" s="4">
        <v>0.61</v>
      </c>
      <c r="AU362" s="7"/>
      <c r="AV362" s="4"/>
      <c r="AW362" s="4"/>
      <c r="AX362" s="4"/>
      <c r="BO362" t="s">
        <v>365</v>
      </c>
      <c r="BP362">
        <v>175.25700000000001</v>
      </c>
      <c r="BQ362">
        <v>57.879199999999997</v>
      </c>
      <c r="BV362" t="s">
        <v>365</v>
      </c>
      <c r="BW362">
        <v>175.25700000000001</v>
      </c>
      <c r="BX362">
        <v>73.009100000000004</v>
      </c>
      <c r="CC362" t="s">
        <v>365</v>
      </c>
      <c r="CD362">
        <v>298.27600000000001</v>
      </c>
      <c r="CE362">
        <v>216.49100000000001</v>
      </c>
      <c r="CJ362" s="5" t="s">
        <v>365</v>
      </c>
      <c r="CK362" s="5" t="s">
        <v>832</v>
      </c>
      <c r="CL362" s="5" t="s">
        <v>833</v>
      </c>
    </row>
    <row r="363" spans="1:90" x14ac:dyDescent="0.25">
      <c r="A363" s="16" t="s">
        <v>365</v>
      </c>
      <c r="B363" s="16" t="s">
        <v>709</v>
      </c>
      <c r="C363" s="16" t="s">
        <v>710</v>
      </c>
      <c r="D363" s="15"/>
      <c r="E363" s="15"/>
      <c r="F363" s="15"/>
      <c r="G363" s="15"/>
      <c r="I363" s="9"/>
      <c r="J363" s="9" t="s">
        <v>372</v>
      </c>
      <c r="K363" s="9"/>
      <c r="L363" s="9"/>
      <c r="M363" s="9"/>
      <c r="N363" s="9"/>
      <c r="O363" s="9"/>
      <c r="Q363" s="20"/>
      <c r="R363" s="20" t="s">
        <v>372</v>
      </c>
      <c r="S363" s="20"/>
      <c r="T363" s="20"/>
      <c r="U363" s="20"/>
      <c r="V363" s="20"/>
      <c r="W363" s="20"/>
      <c r="X363" s="20"/>
      <c r="Y363" s="20"/>
      <c r="Z363" s="18"/>
      <c r="AA363" s="18"/>
      <c r="AB363" s="18"/>
      <c r="AC363" s="18"/>
      <c r="AD363" s="18"/>
      <c r="AE363" s="18"/>
      <c r="AF363" s="18"/>
      <c r="AG363" s="18"/>
      <c r="AH363" s="18"/>
      <c r="AI363" s="18"/>
      <c r="AJ363" s="18"/>
      <c r="AK363" s="18"/>
      <c r="AL363" s="18"/>
      <c r="AM363" s="18"/>
      <c r="AN363" s="18"/>
      <c r="AT363" s="4" t="s">
        <v>372</v>
      </c>
      <c r="AU363" s="7"/>
      <c r="AV363" s="4"/>
      <c r="AW363" s="4"/>
      <c r="AX363" s="4"/>
      <c r="BO363" t="s">
        <v>371</v>
      </c>
      <c r="BP363" t="s">
        <v>372</v>
      </c>
      <c r="BQ363" t="s">
        <v>372</v>
      </c>
      <c r="BV363" t="s">
        <v>371</v>
      </c>
      <c r="BW363" t="s">
        <v>372</v>
      </c>
      <c r="BX363" t="s">
        <v>372</v>
      </c>
      <c r="CC363" t="s">
        <v>371</v>
      </c>
      <c r="CD363" t="s">
        <v>372</v>
      </c>
      <c r="CE363" t="s">
        <v>372</v>
      </c>
      <c r="CJ363" s="5" t="s">
        <v>371</v>
      </c>
      <c r="CK363" s="5" t="s">
        <v>372</v>
      </c>
      <c r="CL363" s="5" t="s">
        <v>372</v>
      </c>
    </row>
    <row r="364" spans="1:90" x14ac:dyDescent="0.25">
      <c r="A364" s="16" t="s">
        <v>371</v>
      </c>
      <c r="B364" s="16" t="s">
        <v>372</v>
      </c>
      <c r="C364" s="16" t="s">
        <v>372</v>
      </c>
      <c r="D364" s="15"/>
      <c r="E364" s="15"/>
      <c r="F364" s="15"/>
      <c r="G364" s="15"/>
      <c r="I364" s="9"/>
      <c r="J364" s="9"/>
      <c r="K364" s="9"/>
      <c r="L364" s="9"/>
      <c r="M364" s="9"/>
      <c r="N364" s="9"/>
      <c r="O364" s="9"/>
      <c r="Q364" s="20" t="s">
        <v>744</v>
      </c>
      <c r="R364" s="20">
        <v>1974.63</v>
      </c>
      <c r="S364" s="20"/>
      <c r="T364" s="20"/>
      <c r="U364" s="20"/>
      <c r="V364" s="20"/>
      <c r="W364" s="20"/>
      <c r="X364" s="20"/>
      <c r="Y364" s="20"/>
      <c r="Z364" s="18"/>
      <c r="AA364" s="18"/>
      <c r="AB364" s="18"/>
      <c r="AC364" s="18"/>
      <c r="AD364" s="18"/>
      <c r="AE364" s="18"/>
      <c r="AF364" s="18"/>
      <c r="AG364" s="18"/>
      <c r="AH364" s="18"/>
      <c r="AI364" s="18"/>
      <c r="AJ364" s="18"/>
      <c r="AK364" s="18"/>
      <c r="AL364" s="18"/>
      <c r="AM364" s="18"/>
      <c r="AN364" s="18"/>
      <c r="AS364" s="5" t="s">
        <v>429</v>
      </c>
      <c r="AT364" s="4">
        <v>1.94</v>
      </c>
      <c r="AU364" s="7"/>
      <c r="AV364" s="4"/>
      <c r="AW364" s="4"/>
      <c r="AX364" s="4"/>
      <c r="BO364">
        <v>270</v>
      </c>
      <c r="BP364" t="s">
        <v>6</v>
      </c>
      <c r="BQ364" t="s">
        <v>864</v>
      </c>
      <c r="BV364">
        <v>270</v>
      </c>
      <c r="BW364" t="s">
        <v>6</v>
      </c>
      <c r="BX364" t="s">
        <v>864</v>
      </c>
      <c r="CC364">
        <v>270</v>
      </c>
      <c r="CD364" t="s">
        <v>263</v>
      </c>
      <c r="CE364" t="s">
        <v>262</v>
      </c>
      <c r="CJ364" s="5" t="s">
        <v>35</v>
      </c>
      <c r="CK364" s="5" t="s">
        <v>263</v>
      </c>
      <c r="CL364" s="5" t="s">
        <v>262</v>
      </c>
    </row>
    <row r="365" spans="1:90" x14ac:dyDescent="0.25">
      <c r="A365" s="16" t="s">
        <v>35</v>
      </c>
      <c r="B365" s="16" t="s">
        <v>263</v>
      </c>
      <c r="C365" s="16" t="s">
        <v>262</v>
      </c>
      <c r="D365" s="15"/>
      <c r="E365" s="15"/>
      <c r="F365" s="15"/>
      <c r="G365" s="15"/>
      <c r="I365" s="9"/>
      <c r="J365" s="9"/>
      <c r="K365" s="9"/>
      <c r="L365" s="9"/>
      <c r="M365" s="9"/>
      <c r="N365" s="9"/>
      <c r="O365" s="9"/>
      <c r="Q365" s="20"/>
      <c r="R365" s="20" t="s">
        <v>372</v>
      </c>
      <c r="S365" s="20"/>
      <c r="T365" s="20"/>
      <c r="U365" s="20"/>
      <c r="V365" s="20"/>
      <c r="W365" s="20"/>
      <c r="X365" s="20"/>
      <c r="Y365" s="20"/>
      <c r="Z365" s="18"/>
      <c r="AA365" s="18"/>
      <c r="AB365" s="18"/>
      <c r="AC365" s="18"/>
      <c r="AD365" s="18"/>
      <c r="AE365" s="18"/>
      <c r="AF365" s="18"/>
      <c r="AG365" s="18"/>
      <c r="AH365" s="18"/>
      <c r="AI365" s="18"/>
      <c r="AJ365" s="18"/>
      <c r="AK365" s="18"/>
      <c r="AL365" s="18"/>
      <c r="AM365" s="18"/>
      <c r="AN365" s="18"/>
      <c r="AT365" s="4" t="s">
        <v>372</v>
      </c>
      <c r="AU365" s="7"/>
      <c r="AV365" s="4"/>
      <c r="AW365" s="4"/>
      <c r="AX365" s="4"/>
      <c r="BO365" t="s">
        <v>365</v>
      </c>
      <c r="BP365">
        <v>136.51900000000001</v>
      </c>
      <c r="BQ365">
        <v>79.1631</v>
      </c>
      <c r="BV365" t="s">
        <v>365</v>
      </c>
      <c r="BW365">
        <v>136.51900000000001</v>
      </c>
      <c r="BX365">
        <v>99.856800000000007</v>
      </c>
      <c r="CC365" t="s">
        <v>365</v>
      </c>
      <c r="CD365">
        <v>300.79899999999998</v>
      </c>
      <c r="CE365">
        <v>201.95</v>
      </c>
      <c r="CJ365" s="5" t="s">
        <v>365</v>
      </c>
      <c r="CK365" s="5" t="s">
        <v>711</v>
      </c>
      <c r="CL365" s="5" t="s">
        <v>834</v>
      </c>
    </row>
    <row r="366" spans="1:90" x14ac:dyDescent="0.25">
      <c r="A366" s="16" t="s">
        <v>365</v>
      </c>
      <c r="B366" s="16" t="s">
        <v>711</v>
      </c>
      <c r="C366" s="16" t="s">
        <v>712</v>
      </c>
      <c r="D366" s="15"/>
      <c r="E366" s="15"/>
      <c r="F366" s="15"/>
      <c r="G366" s="15"/>
      <c r="I366" s="9" t="s">
        <v>373</v>
      </c>
      <c r="J366" s="9"/>
      <c r="K366" s="9"/>
      <c r="L366" s="9"/>
      <c r="M366" s="9"/>
      <c r="N366" s="9"/>
      <c r="O366" s="9"/>
      <c r="Q366" s="20" t="s">
        <v>746</v>
      </c>
      <c r="R366" s="20">
        <v>4093.11</v>
      </c>
      <c r="S366" s="19">
        <v>510</v>
      </c>
      <c r="T366" s="20"/>
      <c r="U366" s="20"/>
      <c r="V366" s="20"/>
      <c r="W366" s="20"/>
      <c r="X366" s="20"/>
      <c r="Y366" s="20"/>
      <c r="Z366" s="18"/>
      <c r="AA366" s="18"/>
      <c r="AB366" s="18"/>
      <c r="AC366" s="18"/>
      <c r="AD366" s="18"/>
      <c r="AE366" s="18"/>
      <c r="AF366" s="18"/>
      <c r="AG366" s="18"/>
      <c r="AH366" s="18"/>
      <c r="AI366" s="18"/>
      <c r="AJ366" s="18"/>
      <c r="AK366" s="18"/>
      <c r="AL366" s="18"/>
      <c r="AM366" s="18"/>
      <c r="AN366" s="18"/>
      <c r="AS366" s="5" t="s">
        <v>443</v>
      </c>
      <c r="AT366" s="4">
        <v>1.59</v>
      </c>
      <c r="AU366" s="7"/>
      <c r="AV366" s="4"/>
      <c r="AW366" s="4"/>
      <c r="AX366" s="4"/>
      <c r="BO366" t="s">
        <v>371</v>
      </c>
      <c r="BP366" t="s">
        <v>372</v>
      </c>
      <c r="BQ366" t="s">
        <v>372</v>
      </c>
      <c r="BV366" t="s">
        <v>371</v>
      </c>
      <c r="BW366" t="s">
        <v>372</v>
      </c>
      <c r="BX366" t="s">
        <v>372</v>
      </c>
      <c r="CC366" t="s">
        <v>371</v>
      </c>
      <c r="CD366" t="s">
        <v>372</v>
      </c>
      <c r="CE366" t="s">
        <v>372</v>
      </c>
      <c r="CJ366" s="5" t="s">
        <v>371</v>
      </c>
      <c r="CK366" s="5" t="s">
        <v>372</v>
      </c>
      <c r="CL366" s="5" t="s">
        <v>372</v>
      </c>
    </row>
    <row r="367" spans="1:90" x14ac:dyDescent="0.25">
      <c r="A367" s="16" t="s">
        <v>371</v>
      </c>
      <c r="B367" s="16" t="s">
        <v>372</v>
      </c>
      <c r="C367" s="16" t="s">
        <v>372</v>
      </c>
      <c r="D367" s="15"/>
      <c r="E367" s="15"/>
      <c r="F367" s="15"/>
      <c r="G367" s="15"/>
      <c r="I367" s="9" t="s">
        <v>361</v>
      </c>
      <c r="J367" s="9" t="s">
        <v>365</v>
      </c>
      <c r="K367" s="9" t="s">
        <v>360</v>
      </c>
      <c r="L367" s="9"/>
      <c r="M367" s="9"/>
      <c r="N367" s="9"/>
      <c r="O367" s="9"/>
      <c r="Q367" s="20"/>
      <c r="R367" s="20" t="s">
        <v>372</v>
      </c>
      <c r="S367" s="20"/>
      <c r="T367" s="20"/>
      <c r="U367" s="20"/>
      <c r="V367" s="20"/>
      <c r="W367" s="20"/>
      <c r="X367" s="20"/>
      <c r="Y367" s="20"/>
      <c r="Z367" s="18"/>
      <c r="AA367" s="18"/>
      <c r="AB367" s="18"/>
      <c r="AC367" s="18"/>
      <c r="AD367" s="18"/>
      <c r="AE367" s="18"/>
      <c r="AF367" s="18"/>
      <c r="AG367" s="18"/>
      <c r="AH367" s="18"/>
      <c r="AI367" s="18"/>
      <c r="AJ367" s="18"/>
      <c r="AK367" s="18"/>
      <c r="AL367" s="18"/>
      <c r="AM367" s="18"/>
      <c r="AN367" s="18"/>
      <c r="AT367" s="4" t="s">
        <v>372</v>
      </c>
      <c r="AU367" s="7"/>
      <c r="AV367" s="4"/>
      <c r="AW367" s="4"/>
      <c r="AX367" s="4"/>
      <c r="BO367">
        <v>300</v>
      </c>
      <c r="BP367" t="s">
        <v>6</v>
      </c>
      <c r="BQ367" t="s">
        <v>864</v>
      </c>
      <c r="BV367">
        <v>300</v>
      </c>
      <c r="BW367" t="s">
        <v>6</v>
      </c>
      <c r="BX367" t="s">
        <v>864</v>
      </c>
      <c r="CC367">
        <v>300</v>
      </c>
      <c r="CD367" t="s">
        <v>263</v>
      </c>
      <c r="CE367" t="s">
        <v>262</v>
      </c>
      <c r="CJ367" s="5" t="s">
        <v>37</v>
      </c>
      <c r="CK367" s="5" t="s">
        <v>263</v>
      </c>
      <c r="CL367" s="5" t="s">
        <v>262</v>
      </c>
    </row>
    <row r="368" spans="1:90" x14ac:dyDescent="0.25">
      <c r="A368" s="16" t="s">
        <v>37</v>
      </c>
      <c r="B368" s="16" t="s">
        <v>263</v>
      </c>
      <c r="C368" s="16" t="s">
        <v>262</v>
      </c>
      <c r="D368" s="15"/>
      <c r="E368" s="15"/>
      <c r="F368" s="15"/>
      <c r="G368" s="15"/>
      <c r="I368" s="9"/>
      <c r="J368" s="9" t="s">
        <v>371</v>
      </c>
      <c r="K368" s="9"/>
      <c r="L368" s="9"/>
      <c r="M368" s="9"/>
      <c r="N368" s="9"/>
      <c r="O368" s="9"/>
      <c r="Q368" s="20" t="s">
        <v>745</v>
      </c>
      <c r="R368" s="20">
        <v>1925.39</v>
      </c>
      <c r="S368" s="20"/>
      <c r="T368" s="20"/>
      <c r="U368" s="20"/>
      <c r="V368" s="20"/>
      <c r="W368" s="20"/>
      <c r="X368" s="20"/>
      <c r="Y368" s="20"/>
      <c r="Z368" s="18"/>
      <c r="AA368" s="18"/>
      <c r="AB368" s="18"/>
      <c r="AC368" s="18"/>
      <c r="AD368" s="18"/>
      <c r="AE368" s="18"/>
      <c r="AF368" s="18"/>
      <c r="AG368" s="18"/>
      <c r="AH368" s="18"/>
      <c r="AI368" s="18"/>
      <c r="AJ368" s="18"/>
      <c r="AK368" s="18"/>
      <c r="AL368" s="18"/>
      <c r="AM368" s="18"/>
      <c r="AN368" s="18"/>
      <c r="AS368" s="5" t="s">
        <v>448</v>
      </c>
      <c r="AT368" s="4">
        <v>79.349999999999994</v>
      </c>
      <c r="AU368" s="7"/>
      <c r="AV368" s="4"/>
      <c r="AW368" s="4"/>
      <c r="AX368" s="4"/>
      <c r="BO368" t="s">
        <v>365</v>
      </c>
      <c r="BP368">
        <v>131.22999999999999</v>
      </c>
      <c r="BQ368">
        <v>95.252499999999998</v>
      </c>
      <c r="BV368" t="s">
        <v>365</v>
      </c>
      <c r="BW368">
        <v>131.22999999999999</v>
      </c>
      <c r="BX368">
        <v>120.152</v>
      </c>
      <c r="CC368" t="s">
        <v>365</v>
      </c>
      <c r="CD368">
        <v>309.70299999999997</v>
      </c>
      <c r="CE368">
        <v>158.577</v>
      </c>
      <c r="CJ368" s="5" t="s">
        <v>365</v>
      </c>
      <c r="CK368" s="5" t="s">
        <v>835</v>
      </c>
      <c r="CL368" s="5" t="s">
        <v>836</v>
      </c>
    </row>
    <row r="369" spans="1:90" x14ac:dyDescent="0.25">
      <c r="A369" s="16" t="s">
        <v>365</v>
      </c>
      <c r="B369" s="16" t="s">
        <v>713</v>
      </c>
      <c r="C369" s="16" t="s">
        <v>714</v>
      </c>
      <c r="D369" s="15"/>
      <c r="E369" s="15"/>
      <c r="F369" s="15"/>
      <c r="G369" s="15"/>
      <c r="I369" s="9" t="s">
        <v>263</v>
      </c>
      <c r="J369" s="10">
        <v>180522</v>
      </c>
      <c r="K369" s="9">
        <v>270</v>
      </c>
      <c r="L369" s="9"/>
      <c r="M369" s="9"/>
      <c r="N369" s="9"/>
      <c r="O369" s="9"/>
      <c r="Q369" s="20"/>
      <c r="R369" s="20" t="s">
        <v>372</v>
      </c>
      <c r="S369" s="20"/>
      <c r="T369" s="20"/>
      <c r="U369" s="20"/>
      <c r="V369" s="20"/>
      <c r="W369" s="20"/>
      <c r="X369" s="20"/>
      <c r="Y369" s="20"/>
      <c r="Z369" s="18"/>
      <c r="AA369" s="18"/>
      <c r="AB369" s="18"/>
      <c r="AC369" s="18"/>
      <c r="AD369" s="18"/>
      <c r="AE369" s="18"/>
      <c r="AF369" s="18"/>
      <c r="AG369" s="18"/>
      <c r="AH369" s="18"/>
      <c r="AI369" s="18"/>
      <c r="AJ369" s="18"/>
      <c r="AK369" s="18"/>
      <c r="AL369" s="18"/>
      <c r="AM369" s="18"/>
      <c r="AN369" s="18"/>
      <c r="AT369" s="4" t="s">
        <v>372</v>
      </c>
      <c r="AU369" s="7"/>
      <c r="AV369" s="4"/>
      <c r="AW369" s="4"/>
      <c r="AX369" s="4"/>
      <c r="BO369" t="s">
        <v>371</v>
      </c>
      <c r="BP369" t="s">
        <v>372</v>
      </c>
      <c r="BQ369" t="s">
        <v>372</v>
      </c>
      <c r="BV369" t="s">
        <v>371</v>
      </c>
      <c r="BW369" t="s">
        <v>372</v>
      </c>
      <c r="BX369" t="s">
        <v>372</v>
      </c>
      <c r="CC369" t="s">
        <v>371</v>
      </c>
      <c r="CD369" t="s">
        <v>372</v>
      </c>
      <c r="CE369" t="s">
        <v>372</v>
      </c>
      <c r="CJ369" s="5" t="s">
        <v>371</v>
      </c>
      <c r="CK369" s="5" t="s">
        <v>372</v>
      </c>
      <c r="CL369" s="5" t="s">
        <v>372</v>
      </c>
    </row>
    <row r="370" spans="1:90" x14ac:dyDescent="0.25">
      <c r="A370" s="16" t="s">
        <v>371</v>
      </c>
      <c r="B370" s="16" t="s">
        <v>372</v>
      </c>
      <c r="C370" s="16" t="s">
        <v>372</v>
      </c>
      <c r="D370" s="15"/>
      <c r="E370" s="15"/>
      <c r="F370" s="15"/>
      <c r="G370" s="15"/>
      <c r="I370" s="9"/>
      <c r="J370" s="9" t="s">
        <v>372</v>
      </c>
      <c r="K370" s="9"/>
      <c r="L370" s="9"/>
      <c r="M370" s="9"/>
      <c r="N370" s="9"/>
      <c r="O370" s="9"/>
      <c r="Q370" s="20" t="s">
        <v>744</v>
      </c>
      <c r="R370" s="20">
        <v>5228.0200000000004</v>
      </c>
      <c r="S370" s="20"/>
      <c r="T370" s="20"/>
      <c r="U370" s="20"/>
      <c r="V370" s="20"/>
      <c r="W370" s="20"/>
      <c r="X370" s="20"/>
      <c r="Y370" s="20"/>
      <c r="Z370" s="18"/>
      <c r="AA370" s="18"/>
      <c r="AB370" s="18"/>
      <c r="AC370" s="18"/>
      <c r="AD370" s="18"/>
      <c r="AE370" s="18"/>
      <c r="AF370" s="18"/>
      <c r="AG370" s="18"/>
      <c r="AH370" s="18"/>
      <c r="AI370" s="18"/>
      <c r="AJ370" s="18"/>
      <c r="AK370" s="18"/>
      <c r="AL370" s="18"/>
      <c r="AM370" s="18"/>
      <c r="AN370" s="18"/>
      <c r="AT370" s="4"/>
      <c r="AU370" s="7"/>
      <c r="AV370" s="4"/>
      <c r="AW370" s="4"/>
      <c r="AX370" s="4"/>
      <c r="BO370">
        <v>330</v>
      </c>
      <c r="BP370" t="s">
        <v>6</v>
      </c>
      <c r="BQ370" t="s">
        <v>864</v>
      </c>
      <c r="BV370">
        <v>330</v>
      </c>
      <c r="BW370" t="s">
        <v>6</v>
      </c>
      <c r="BX370" t="s">
        <v>864</v>
      </c>
      <c r="CC370">
        <v>330</v>
      </c>
      <c r="CD370" t="s">
        <v>263</v>
      </c>
      <c r="CE370" t="s">
        <v>262</v>
      </c>
      <c r="CJ370" s="5" t="s">
        <v>39</v>
      </c>
      <c r="CK370" s="5" t="s">
        <v>263</v>
      </c>
      <c r="CL370" s="5" t="s">
        <v>262</v>
      </c>
    </row>
    <row r="371" spans="1:90" x14ac:dyDescent="0.25">
      <c r="A371" s="16" t="s">
        <v>39</v>
      </c>
      <c r="B371" s="16" t="s">
        <v>263</v>
      </c>
      <c r="C371" s="16" t="s">
        <v>262</v>
      </c>
      <c r="D371" s="15"/>
      <c r="E371" s="15"/>
      <c r="F371" s="15"/>
      <c r="G371" s="15"/>
      <c r="I371" s="9" t="s">
        <v>262</v>
      </c>
      <c r="J371" s="10">
        <v>74339</v>
      </c>
      <c r="K371" s="9"/>
      <c r="L371" s="9"/>
      <c r="M371" s="9"/>
      <c r="N371" s="9"/>
      <c r="O371" s="9"/>
      <c r="Q371" s="20"/>
      <c r="R371" s="20" t="s">
        <v>372</v>
      </c>
      <c r="S371" s="20"/>
      <c r="T371" s="20"/>
      <c r="U371" s="20"/>
      <c r="V371" s="20"/>
      <c r="W371" s="20"/>
      <c r="X371" s="20"/>
      <c r="Y371" s="20"/>
      <c r="Z371" s="18"/>
      <c r="AA371" s="18"/>
      <c r="AB371" s="18"/>
      <c r="AC371" s="18"/>
      <c r="AD371" s="18"/>
      <c r="AE371" s="18"/>
      <c r="AF371" s="18"/>
      <c r="AG371" s="18"/>
      <c r="AH371" s="18"/>
      <c r="AI371" s="18"/>
      <c r="AJ371" s="18"/>
      <c r="AK371" s="18"/>
      <c r="AL371" s="18"/>
      <c r="AM371" s="18"/>
      <c r="AN371" s="18"/>
      <c r="AT371" s="4"/>
      <c r="AU371" s="7"/>
      <c r="AV371" s="4"/>
      <c r="AW371" s="4"/>
      <c r="AX371" s="4"/>
      <c r="BO371" t="s">
        <v>365</v>
      </c>
      <c r="BP371">
        <v>180.93100000000001</v>
      </c>
      <c r="BQ371">
        <v>50.2864</v>
      </c>
      <c r="BV371" t="s">
        <v>365</v>
      </c>
      <c r="BW371">
        <v>180.93100000000001</v>
      </c>
      <c r="BX371">
        <v>63.431600000000003</v>
      </c>
      <c r="CC371" t="s">
        <v>365</v>
      </c>
      <c r="CD371">
        <v>290.40899999999999</v>
      </c>
      <c r="CE371">
        <v>213.66300000000001</v>
      </c>
      <c r="CJ371" s="5" t="s">
        <v>365</v>
      </c>
      <c r="CK371" s="5" t="s">
        <v>837</v>
      </c>
      <c r="CL371" s="5" t="s">
        <v>838</v>
      </c>
    </row>
    <row r="372" spans="1:90" x14ac:dyDescent="0.25">
      <c r="A372" s="16" t="s">
        <v>365</v>
      </c>
      <c r="B372" s="16" t="s">
        <v>715</v>
      </c>
      <c r="C372" s="16" t="s">
        <v>716</v>
      </c>
      <c r="D372" s="15"/>
      <c r="E372" s="15"/>
      <c r="F372" s="15"/>
      <c r="G372" s="15"/>
      <c r="I372" s="9"/>
      <c r="J372" s="9" t="s">
        <v>372</v>
      </c>
      <c r="K372" s="9"/>
      <c r="L372" s="9"/>
      <c r="M372" s="9"/>
      <c r="N372" s="9"/>
      <c r="O372" s="9"/>
      <c r="Q372" s="20" t="s">
        <v>746</v>
      </c>
      <c r="R372" s="20">
        <v>4275.8100000000004</v>
      </c>
      <c r="S372" s="19">
        <v>540</v>
      </c>
      <c r="T372" s="20"/>
      <c r="U372" s="20"/>
      <c r="V372" s="20"/>
      <c r="W372" s="20"/>
      <c r="X372" s="20"/>
      <c r="Y372" s="20"/>
      <c r="Z372" s="18"/>
      <c r="AA372" s="18"/>
      <c r="AB372" s="18"/>
      <c r="AC372" s="18"/>
      <c r="AD372" s="18"/>
      <c r="AE372" s="18"/>
      <c r="AF372" s="18"/>
      <c r="AG372" s="18"/>
      <c r="AH372" s="18"/>
      <c r="AI372" s="18"/>
      <c r="AJ372" s="18"/>
      <c r="AK372" s="18"/>
      <c r="AL372" s="18"/>
      <c r="AM372" s="18"/>
      <c r="AN372" s="18"/>
      <c r="AS372" s="5" t="s">
        <v>373</v>
      </c>
      <c r="AT372" s="4"/>
      <c r="AU372" s="4"/>
      <c r="AV372" s="4"/>
      <c r="AW372" s="4"/>
      <c r="AX372" s="4"/>
      <c r="BO372" t="s">
        <v>371</v>
      </c>
      <c r="BP372" t="s">
        <v>372</v>
      </c>
      <c r="BQ372" t="s">
        <v>372</v>
      </c>
      <c r="BV372" t="s">
        <v>371</v>
      </c>
      <c r="BW372" t="s">
        <v>372</v>
      </c>
      <c r="BX372" t="s">
        <v>372</v>
      </c>
      <c r="CC372" t="s">
        <v>371</v>
      </c>
      <c r="CD372" t="s">
        <v>372</v>
      </c>
      <c r="CE372" t="s">
        <v>372</v>
      </c>
      <c r="CJ372" s="5" t="s">
        <v>371</v>
      </c>
      <c r="CK372" s="5" t="s">
        <v>372</v>
      </c>
      <c r="CL372" s="5" t="s">
        <v>372</v>
      </c>
    </row>
    <row r="373" spans="1:90" x14ac:dyDescent="0.25">
      <c r="A373" s="16" t="s">
        <v>371</v>
      </c>
      <c r="B373" s="16" t="s">
        <v>372</v>
      </c>
      <c r="C373" s="16" t="s">
        <v>372</v>
      </c>
      <c r="D373" s="15"/>
      <c r="E373" s="15"/>
      <c r="F373" s="15"/>
      <c r="G373" s="15"/>
      <c r="I373" s="9"/>
      <c r="J373" s="9"/>
      <c r="K373" s="9"/>
      <c r="L373" s="9"/>
      <c r="M373" s="9"/>
      <c r="N373" s="9"/>
      <c r="O373" s="9"/>
      <c r="Q373" s="20"/>
      <c r="R373" s="20" t="s">
        <v>372</v>
      </c>
      <c r="S373" s="20"/>
      <c r="T373" s="20"/>
      <c r="U373" s="20"/>
      <c r="V373" s="20"/>
      <c r="W373" s="20"/>
      <c r="X373" s="20"/>
      <c r="Y373" s="20"/>
      <c r="Z373" s="18"/>
      <c r="AA373" s="18"/>
      <c r="AB373" s="18"/>
      <c r="AC373" s="18"/>
      <c r="AD373" s="18"/>
      <c r="AE373" s="18"/>
      <c r="AF373" s="18"/>
      <c r="AG373" s="18"/>
      <c r="AH373" s="18"/>
      <c r="AI373" s="18"/>
      <c r="AJ373" s="18"/>
      <c r="AK373" s="18"/>
      <c r="AL373" s="18"/>
      <c r="AM373" s="18"/>
      <c r="AN373" s="18"/>
      <c r="AS373" s="5" t="s">
        <v>361</v>
      </c>
      <c r="AT373" s="4" t="s">
        <v>365</v>
      </c>
      <c r="AU373" s="4" t="s">
        <v>360</v>
      </c>
      <c r="AV373" s="4"/>
      <c r="AW373" s="4"/>
      <c r="AX373" s="4"/>
      <c r="BO373">
        <v>360</v>
      </c>
      <c r="BP373" t="s">
        <v>6</v>
      </c>
      <c r="BQ373" t="s">
        <v>864</v>
      </c>
      <c r="BV373">
        <v>360</v>
      </c>
      <c r="BW373" t="s">
        <v>6</v>
      </c>
      <c r="BX373" t="s">
        <v>864</v>
      </c>
      <c r="CC373">
        <v>360</v>
      </c>
      <c r="CD373" t="s">
        <v>263</v>
      </c>
      <c r="CE373" t="s">
        <v>262</v>
      </c>
      <c r="CJ373" s="5" t="s">
        <v>41</v>
      </c>
      <c r="CK373" s="5" t="s">
        <v>263</v>
      </c>
      <c r="CL373" s="5" t="s">
        <v>262</v>
      </c>
    </row>
    <row r="374" spans="1:90" x14ac:dyDescent="0.25">
      <c r="A374" s="16" t="s">
        <v>41</v>
      </c>
      <c r="B374" s="16" t="s">
        <v>263</v>
      </c>
      <c r="C374" s="16" t="s">
        <v>262</v>
      </c>
      <c r="D374" s="15"/>
      <c r="E374" s="15"/>
      <c r="F374" s="15"/>
      <c r="G374" s="15"/>
      <c r="I374" s="9"/>
      <c r="J374" s="9"/>
      <c r="K374" s="9"/>
      <c r="L374" s="9"/>
      <c r="M374" s="9"/>
      <c r="N374" s="9"/>
      <c r="O374" s="9"/>
      <c r="Q374" s="20" t="s">
        <v>745</v>
      </c>
      <c r="R374" s="20">
        <v>5154.4799999999996</v>
      </c>
      <c r="S374" s="20"/>
      <c r="T374" s="20"/>
      <c r="U374" s="20"/>
      <c r="V374" s="20"/>
      <c r="W374" s="20"/>
      <c r="X374" s="20"/>
      <c r="Y374" s="20"/>
      <c r="Z374" s="18"/>
      <c r="AA374" s="18"/>
      <c r="AB374" s="18"/>
      <c r="AC374" s="18"/>
      <c r="AD374" s="18"/>
      <c r="AE374" s="18"/>
      <c r="AF374" s="18"/>
      <c r="AG374" s="18"/>
      <c r="AH374" s="18"/>
      <c r="AI374" s="18"/>
      <c r="AJ374" s="18"/>
      <c r="AK374" s="18"/>
      <c r="AL374" s="18"/>
      <c r="AM374" s="18"/>
      <c r="AN374" s="18"/>
      <c r="AT374" s="4" t="s">
        <v>647</v>
      </c>
      <c r="AU374" s="4"/>
      <c r="AV374" s="4"/>
      <c r="AW374" s="4"/>
      <c r="AX374" s="4"/>
      <c r="BO374" t="s">
        <v>365</v>
      </c>
      <c r="BP374">
        <v>148.21199999999999</v>
      </c>
      <c r="BQ374">
        <v>52.241700000000002</v>
      </c>
      <c r="BV374" t="s">
        <v>365</v>
      </c>
      <c r="BW374">
        <v>148.21199999999999</v>
      </c>
      <c r="BX374">
        <v>65.898099999999999</v>
      </c>
      <c r="CC374" t="s">
        <v>365</v>
      </c>
      <c r="CD374">
        <v>272.34500000000003</v>
      </c>
      <c r="CE374">
        <v>175.83699999999999</v>
      </c>
      <c r="CJ374" s="5" t="s">
        <v>365</v>
      </c>
      <c r="CK374" s="5" t="s">
        <v>717</v>
      </c>
      <c r="CL374" s="5" t="s">
        <v>839</v>
      </c>
    </row>
    <row r="375" spans="1:90" x14ac:dyDescent="0.25">
      <c r="A375" s="16" t="s">
        <v>365</v>
      </c>
      <c r="B375" s="16" t="s">
        <v>717</v>
      </c>
      <c r="C375" s="16" t="s">
        <v>718</v>
      </c>
      <c r="D375" s="15"/>
      <c r="E375" s="15"/>
      <c r="F375" s="15"/>
      <c r="G375" s="15"/>
      <c r="I375" s="9" t="s">
        <v>375</v>
      </c>
      <c r="J375" s="9"/>
      <c r="K375" s="9"/>
      <c r="L375" s="9"/>
      <c r="M375" s="9"/>
      <c r="N375" s="9"/>
      <c r="O375" s="9"/>
      <c r="Q375" s="20"/>
      <c r="R375" s="20" t="s">
        <v>372</v>
      </c>
      <c r="S375" s="20"/>
      <c r="T375" s="20"/>
      <c r="U375" s="20"/>
      <c r="V375" s="20"/>
      <c r="W375" s="20"/>
      <c r="X375" s="20"/>
      <c r="Y375" s="20"/>
      <c r="Z375" s="18"/>
      <c r="AA375" s="18"/>
      <c r="AB375" s="18"/>
      <c r="AC375" s="18"/>
      <c r="AD375" s="18"/>
      <c r="AE375" s="18"/>
      <c r="AF375" s="18"/>
      <c r="AG375" s="18"/>
      <c r="AH375" s="18"/>
      <c r="AI375" s="18"/>
      <c r="AJ375" s="18"/>
      <c r="AK375" s="18"/>
      <c r="AL375" s="18"/>
      <c r="AM375" s="18"/>
      <c r="AN375" s="18"/>
      <c r="AS375" s="5" t="s">
        <v>442</v>
      </c>
      <c r="AT375" s="4">
        <v>4965.3599999999997</v>
      </c>
      <c r="AU375" s="4" t="s">
        <v>17</v>
      </c>
      <c r="AV375" s="4"/>
      <c r="AW375" s="4"/>
      <c r="AX375" s="4"/>
      <c r="BO375" t="s">
        <v>371</v>
      </c>
      <c r="BP375" t="s">
        <v>372</v>
      </c>
      <c r="BQ375" t="s">
        <v>372</v>
      </c>
      <c r="BV375" t="s">
        <v>371</v>
      </c>
      <c r="BW375" t="s">
        <v>372</v>
      </c>
      <c r="BX375" t="s">
        <v>372</v>
      </c>
      <c r="CC375" t="s">
        <v>371</v>
      </c>
      <c r="CD375" t="s">
        <v>372</v>
      </c>
      <c r="CE375" t="s">
        <v>372</v>
      </c>
      <c r="CJ375" s="5" t="s">
        <v>371</v>
      </c>
      <c r="CK375" s="5" t="s">
        <v>372</v>
      </c>
      <c r="CL375" s="5" t="s">
        <v>372</v>
      </c>
    </row>
    <row r="376" spans="1:90" x14ac:dyDescent="0.25">
      <c r="A376" s="16" t="s">
        <v>371</v>
      </c>
      <c r="B376" s="16" t="s">
        <v>372</v>
      </c>
      <c r="C376" s="16" t="s">
        <v>372</v>
      </c>
      <c r="D376" s="15"/>
      <c r="E376" s="15"/>
      <c r="F376" s="15"/>
      <c r="G376" s="15"/>
      <c r="I376" s="9"/>
      <c r="J376" s="9"/>
      <c r="K376" s="9"/>
      <c r="L376" s="9"/>
      <c r="M376" s="9"/>
      <c r="N376" s="9"/>
      <c r="O376" s="9"/>
      <c r="Q376" s="20" t="s">
        <v>744</v>
      </c>
      <c r="R376" s="20">
        <v>1964.06</v>
      </c>
      <c r="S376" s="20"/>
      <c r="T376" s="20"/>
      <c r="U376" s="20"/>
      <c r="V376" s="20"/>
      <c r="W376" s="20"/>
      <c r="X376" s="20"/>
      <c r="Y376" s="20"/>
      <c r="Z376" s="18"/>
      <c r="AA376" s="18"/>
      <c r="AB376" s="18"/>
      <c r="AC376" s="18"/>
      <c r="AD376" s="18"/>
      <c r="AE376" s="18"/>
      <c r="AF376" s="18"/>
      <c r="AG376" s="18"/>
      <c r="AH376" s="18"/>
      <c r="AI376" s="18"/>
      <c r="AJ376" s="18"/>
      <c r="AK376" s="18"/>
      <c r="AL376" s="18"/>
      <c r="AM376" s="18"/>
      <c r="AN376" s="18"/>
      <c r="AT376" s="4" t="s">
        <v>372</v>
      </c>
      <c r="AU376" s="4"/>
      <c r="AV376" s="4"/>
      <c r="AW376" s="4"/>
      <c r="AX376" s="4"/>
      <c r="BO376">
        <v>390</v>
      </c>
      <c r="BP376" t="s">
        <v>6</v>
      </c>
      <c r="BQ376" t="s">
        <v>864</v>
      </c>
      <c r="BV376">
        <v>390</v>
      </c>
      <c r="BW376" t="s">
        <v>6</v>
      </c>
      <c r="BX376" t="s">
        <v>864</v>
      </c>
      <c r="CC376">
        <v>390</v>
      </c>
      <c r="CD376" t="s">
        <v>263</v>
      </c>
      <c r="CE376" t="s">
        <v>262</v>
      </c>
      <c r="CJ376" s="5" t="s">
        <v>43</v>
      </c>
      <c r="CK376" s="5" t="s">
        <v>263</v>
      </c>
      <c r="CL376" s="5" t="s">
        <v>262</v>
      </c>
    </row>
    <row r="377" spans="1:90" x14ac:dyDescent="0.25">
      <c r="A377" s="16" t="s">
        <v>43</v>
      </c>
      <c r="B377" s="16" t="s">
        <v>263</v>
      </c>
      <c r="C377" s="16" t="s">
        <v>262</v>
      </c>
      <c r="D377" s="15"/>
      <c r="E377" s="15"/>
      <c r="F377" s="15"/>
      <c r="G377" s="15"/>
      <c r="I377" s="9">
        <v>270</v>
      </c>
      <c r="J377" s="9" t="s">
        <v>263</v>
      </c>
      <c r="K377" s="9" t="s">
        <v>262</v>
      </c>
      <c r="L377" s="9"/>
      <c r="M377" s="9"/>
      <c r="N377" s="9"/>
      <c r="O377" s="9"/>
      <c r="Q377" s="20"/>
      <c r="R377" s="20" t="s">
        <v>372</v>
      </c>
      <c r="S377" s="20"/>
      <c r="T377" s="20"/>
      <c r="U377" s="20"/>
      <c r="V377" s="20"/>
      <c r="W377" s="20"/>
      <c r="X377" s="20"/>
      <c r="Y377" s="20"/>
      <c r="Z377" s="18"/>
      <c r="AA377" s="18"/>
      <c r="AB377" s="18"/>
      <c r="AC377" s="18"/>
      <c r="AD377" s="18"/>
      <c r="AE377" s="18"/>
      <c r="AF377" s="18"/>
      <c r="AG377" s="18"/>
      <c r="AH377" s="18"/>
      <c r="AI377" s="18"/>
      <c r="AJ377" s="18"/>
      <c r="AK377" s="18"/>
      <c r="AL377" s="18"/>
      <c r="AM377" s="18"/>
      <c r="AN377" s="18"/>
      <c r="AS377" s="5" t="s">
        <v>427</v>
      </c>
      <c r="AT377" s="4" t="s">
        <v>17</v>
      </c>
      <c r="AU377" s="4"/>
      <c r="AV377" s="4"/>
      <c r="AW377" s="4"/>
      <c r="AX377" s="4"/>
      <c r="BO377" t="s">
        <v>365</v>
      </c>
      <c r="BP377">
        <v>158.42599999999999</v>
      </c>
      <c r="BQ377">
        <v>40.478999999999999</v>
      </c>
      <c r="BV377" t="s">
        <v>365</v>
      </c>
      <c r="BW377">
        <v>158.42599999999999</v>
      </c>
      <c r="BX377">
        <v>51.060400000000001</v>
      </c>
      <c r="CC377" t="s">
        <v>365</v>
      </c>
      <c r="CD377">
        <v>296.44099999999997</v>
      </c>
      <c r="CE377">
        <v>147.114</v>
      </c>
      <c r="CJ377" s="5" t="s">
        <v>365</v>
      </c>
      <c r="CK377" s="5" t="s">
        <v>840</v>
      </c>
      <c r="CL377" s="5" t="s">
        <v>841</v>
      </c>
    </row>
    <row r="378" spans="1:90" x14ac:dyDescent="0.25">
      <c r="A378" s="16" t="s">
        <v>365</v>
      </c>
      <c r="B378" s="16" t="s">
        <v>719</v>
      </c>
      <c r="C378" s="16" t="s">
        <v>720</v>
      </c>
      <c r="D378" s="15"/>
      <c r="E378" s="15"/>
      <c r="F378" s="15"/>
      <c r="G378" s="15"/>
      <c r="I378" s="9" t="s">
        <v>370</v>
      </c>
      <c r="J378" s="9" t="s">
        <v>384</v>
      </c>
      <c r="K378" s="9" t="s">
        <v>385</v>
      </c>
      <c r="L378" s="9"/>
      <c r="M378" s="9"/>
      <c r="N378" s="9"/>
      <c r="O378" s="9"/>
      <c r="Q378" s="20" t="s">
        <v>746</v>
      </c>
      <c r="R378" s="20">
        <v>4036.5</v>
      </c>
      <c r="S378" s="19">
        <v>570</v>
      </c>
      <c r="T378" s="20"/>
      <c r="U378" s="20"/>
      <c r="V378" s="20"/>
      <c r="W378" s="20"/>
      <c r="X378" s="20"/>
      <c r="Y378" s="20"/>
      <c r="Z378" s="18"/>
      <c r="AA378" s="18"/>
      <c r="AB378" s="18"/>
      <c r="AC378" s="18"/>
      <c r="AD378" s="18"/>
      <c r="AE378" s="18"/>
      <c r="AF378" s="18"/>
      <c r="AG378" s="18"/>
      <c r="AH378" s="18"/>
      <c r="AI378" s="18"/>
      <c r="AJ378" s="18"/>
      <c r="AK378" s="18"/>
      <c r="AL378" s="18"/>
      <c r="AM378" s="18"/>
      <c r="AN378" s="18"/>
      <c r="AT378" s="4" t="s">
        <v>372</v>
      </c>
      <c r="AU378" s="4"/>
      <c r="AV378" s="4"/>
      <c r="AW378" s="4"/>
      <c r="AX378" s="4"/>
      <c r="BO378" t="s">
        <v>371</v>
      </c>
      <c r="BP378" t="s">
        <v>372</v>
      </c>
      <c r="BQ378" t="s">
        <v>372</v>
      </c>
      <c r="BV378" t="s">
        <v>371</v>
      </c>
      <c r="BW378" t="s">
        <v>372</v>
      </c>
      <c r="BX378" t="s">
        <v>372</v>
      </c>
      <c r="CC378" t="s">
        <v>371</v>
      </c>
      <c r="CD378" t="s">
        <v>372</v>
      </c>
      <c r="CE378" t="s">
        <v>372</v>
      </c>
      <c r="CJ378" s="5" t="s">
        <v>371</v>
      </c>
      <c r="CK378" s="5" t="s">
        <v>372</v>
      </c>
      <c r="CL378" s="5" t="s">
        <v>372</v>
      </c>
    </row>
    <row r="379" spans="1:90" x14ac:dyDescent="0.25">
      <c r="A379" s="16" t="s">
        <v>371</v>
      </c>
      <c r="B379" s="16" t="s">
        <v>372</v>
      </c>
      <c r="C379" s="16" t="s">
        <v>372</v>
      </c>
      <c r="D379" s="15"/>
      <c r="E379" s="15"/>
      <c r="F379" s="15"/>
      <c r="G379" s="15"/>
      <c r="I379" s="9" t="s">
        <v>371</v>
      </c>
      <c r="J379" s="9" t="s">
        <v>372</v>
      </c>
      <c r="K379" s="9" t="s">
        <v>372</v>
      </c>
      <c r="L379" s="9"/>
      <c r="M379" s="9"/>
      <c r="N379" s="9"/>
      <c r="O379" s="9"/>
      <c r="Q379" s="20"/>
      <c r="R379" s="20" t="s">
        <v>372</v>
      </c>
      <c r="S379" s="20"/>
      <c r="T379" s="20"/>
      <c r="U379" s="20"/>
      <c r="V379" s="20"/>
      <c r="W379" s="20"/>
      <c r="X379" s="20"/>
      <c r="Y379" s="20"/>
      <c r="Z379" s="18"/>
      <c r="AA379" s="18"/>
      <c r="AB379" s="18"/>
      <c r="AC379" s="18"/>
      <c r="AD379" s="18"/>
      <c r="AE379" s="18"/>
      <c r="AF379" s="18"/>
      <c r="AG379" s="18"/>
      <c r="AH379" s="18"/>
      <c r="AI379" s="18"/>
      <c r="AJ379" s="18"/>
      <c r="AK379" s="18"/>
      <c r="AL379" s="18"/>
      <c r="AM379" s="18"/>
      <c r="AN379" s="18"/>
      <c r="AS379" s="5" t="s">
        <v>429</v>
      </c>
      <c r="AT379" s="4" t="s">
        <v>17</v>
      </c>
      <c r="AU379" s="4"/>
      <c r="AV379" s="4"/>
      <c r="AW379" s="4"/>
      <c r="AX379" s="4"/>
      <c r="BO379">
        <v>420</v>
      </c>
      <c r="BP379" t="s">
        <v>6</v>
      </c>
      <c r="BQ379" t="s">
        <v>864</v>
      </c>
      <c r="BV379">
        <v>420</v>
      </c>
      <c r="BW379" t="s">
        <v>6</v>
      </c>
      <c r="BX379" t="s">
        <v>864</v>
      </c>
      <c r="CC379">
        <v>420</v>
      </c>
      <c r="CD379" t="s">
        <v>263</v>
      </c>
      <c r="CE379" t="s">
        <v>262</v>
      </c>
      <c r="CJ379" s="5" t="s">
        <v>45</v>
      </c>
      <c r="CK379" s="5" t="s">
        <v>263</v>
      </c>
      <c r="CL379" s="5" t="s">
        <v>262</v>
      </c>
    </row>
    <row r="380" spans="1:90" x14ac:dyDescent="0.25">
      <c r="A380" s="16" t="s">
        <v>45</v>
      </c>
      <c r="B380" s="16" t="s">
        <v>263</v>
      </c>
      <c r="C380" s="16" t="s">
        <v>262</v>
      </c>
      <c r="D380" s="15"/>
      <c r="E380" s="15"/>
      <c r="F380" s="15"/>
      <c r="G380" s="15"/>
      <c r="I380" s="9"/>
      <c r="J380" s="9"/>
      <c r="K380" s="9"/>
      <c r="L380" s="9"/>
      <c r="M380" s="9"/>
      <c r="N380" s="9"/>
      <c r="O380" s="9"/>
      <c r="Q380" s="20" t="s">
        <v>745</v>
      </c>
      <c r="R380" s="20">
        <v>5176.99</v>
      </c>
      <c r="S380" s="20"/>
      <c r="T380" s="20"/>
      <c r="U380" s="20"/>
      <c r="V380" s="20"/>
      <c r="W380" s="20"/>
      <c r="X380" s="20"/>
      <c r="Y380" s="20"/>
      <c r="Z380" s="18"/>
      <c r="AA380" s="18"/>
      <c r="AB380" s="18"/>
      <c r="AC380" s="18"/>
      <c r="AD380" s="18"/>
      <c r="AE380" s="18"/>
      <c r="AF380" s="18"/>
      <c r="AG380" s="18"/>
      <c r="AH380" s="18"/>
      <c r="AI380" s="18"/>
      <c r="AJ380" s="18"/>
      <c r="AK380" s="18"/>
      <c r="AL380" s="18"/>
      <c r="AM380" s="18"/>
      <c r="AN380" s="18"/>
      <c r="AT380" s="4" t="s">
        <v>372</v>
      </c>
      <c r="AU380" s="4"/>
      <c r="AV380" s="4"/>
      <c r="AW380" s="4"/>
      <c r="AX380" s="4"/>
      <c r="BO380" t="s">
        <v>365</v>
      </c>
      <c r="BP380">
        <v>173.74299999999999</v>
      </c>
      <c r="BQ380">
        <v>26.582599999999999</v>
      </c>
      <c r="BV380" t="s">
        <v>365</v>
      </c>
      <c r="BW380">
        <v>173.74299999999999</v>
      </c>
      <c r="BX380">
        <v>33.531500000000001</v>
      </c>
      <c r="CC380" t="s">
        <v>365</v>
      </c>
      <c r="CD380">
        <v>262.096</v>
      </c>
      <c r="CE380">
        <v>181.22200000000001</v>
      </c>
      <c r="CJ380" s="5" t="s">
        <v>365</v>
      </c>
      <c r="CK380" s="5" t="s">
        <v>842</v>
      </c>
      <c r="CL380" s="5" t="s">
        <v>843</v>
      </c>
    </row>
    <row r="381" spans="1:90" x14ac:dyDescent="0.25">
      <c r="A381" s="16" t="s">
        <v>365</v>
      </c>
      <c r="B381" s="16" t="s">
        <v>721</v>
      </c>
      <c r="C381" s="16" t="s">
        <v>722</v>
      </c>
      <c r="D381" s="15"/>
      <c r="E381" s="15"/>
      <c r="F381" s="15"/>
      <c r="G381" s="15"/>
      <c r="I381" s="9" t="s">
        <v>376</v>
      </c>
      <c r="J381" s="9"/>
      <c r="K381" s="9"/>
      <c r="L381" s="9"/>
      <c r="M381" s="9"/>
      <c r="N381" s="9"/>
      <c r="O381" s="9"/>
      <c r="Q381" s="20"/>
      <c r="R381" s="20" t="s">
        <v>372</v>
      </c>
      <c r="S381" s="20"/>
      <c r="T381" s="20"/>
      <c r="U381" s="20"/>
      <c r="V381" s="20"/>
      <c r="W381" s="20"/>
      <c r="X381" s="20"/>
      <c r="Y381" s="20"/>
      <c r="Z381" s="18"/>
      <c r="AA381" s="18"/>
      <c r="AB381" s="18"/>
      <c r="AC381" s="18"/>
      <c r="AD381" s="18"/>
      <c r="AE381" s="18"/>
      <c r="AF381" s="18"/>
      <c r="AG381" s="18"/>
      <c r="AH381" s="18"/>
      <c r="AI381" s="18"/>
      <c r="AJ381" s="18"/>
      <c r="AK381" s="18"/>
      <c r="AL381" s="18"/>
      <c r="AM381" s="18"/>
      <c r="AN381" s="18"/>
      <c r="AS381" s="5" t="s">
        <v>443</v>
      </c>
      <c r="AT381" s="4">
        <v>250.72399999999999</v>
      </c>
      <c r="AU381" s="4"/>
      <c r="AV381" s="4"/>
      <c r="AW381" s="4"/>
      <c r="AX381" s="4"/>
      <c r="BO381" t="s">
        <v>371</v>
      </c>
      <c r="BP381" t="s">
        <v>372</v>
      </c>
      <c r="BQ381" t="s">
        <v>372</v>
      </c>
      <c r="BV381" t="s">
        <v>371</v>
      </c>
      <c r="BW381" t="s">
        <v>372</v>
      </c>
      <c r="BX381" t="s">
        <v>372</v>
      </c>
      <c r="CC381" t="s">
        <v>371</v>
      </c>
      <c r="CD381" t="s">
        <v>372</v>
      </c>
      <c r="CE381" t="s">
        <v>372</v>
      </c>
      <c r="CJ381" s="5" t="s">
        <v>371</v>
      </c>
      <c r="CK381" s="5" t="s">
        <v>372</v>
      </c>
      <c r="CL381" s="5" t="s">
        <v>372</v>
      </c>
    </row>
    <row r="382" spans="1:90" x14ac:dyDescent="0.25">
      <c r="A382" s="16" t="s">
        <v>371</v>
      </c>
      <c r="B382" s="16" t="s">
        <v>372</v>
      </c>
      <c r="C382" s="16" t="s">
        <v>372</v>
      </c>
      <c r="D382" s="15"/>
      <c r="E382" s="15"/>
      <c r="F382" s="15"/>
      <c r="G382" s="15"/>
      <c r="I382" s="9"/>
      <c r="J382" s="9"/>
      <c r="K382" s="9"/>
      <c r="L382" s="9"/>
      <c r="M382" s="9"/>
      <c r="N382" s="9"/>
      <c r="O382" s="9"/>
      <c r="Q382" s="20" t="s">
        <v>744</v>
      </c>
      <c r="R382" s="20">
        <v>1839.14</v>
      </c>
      <c r="S382" s="20"/>
      <c r="T382" s="20"/>
      <c r="U382" s="20"/>
      <c r="V382" s="20"/>
      <c r="W382" s="20"/>
      <c r="X382" s="20"/>
      <c r="Y382" s="20"/>
      <c r="Z382" s="18"/>
      <c r="AA382" s="18"/>
      <c r="AB382" s="18"/>
      <c r="AC382" s="18"/>
      <c r="AD382" s="18"/>
      <c r="AE382" s="18"/>
      <c r="AF382" s="18"/>
      <c r="AG382" s="18"/>
      <c r="AH382" s="18"/>
      <c r="AI382" s="18"/>
      <c r="AJ382" s="18"/>
      <c r="AK382" s="18"/>
      <c r="AL382" s="18"/>
      <c r="AM382" s="18"/>
      <c r="AN382" s="18"/>
      <c r="AT382" s="4" t="s">
        <v>372</v>
      </c>
      <c r="AU382" s="4"/>
      <c r="AV382" s="4"/>
      <c r="AW382" s="4"/>
      <c r="AX382" s="4"/>
      <c r="BO382">
        <v>450</v>
      </c>
      <c r="BP382" t="s">
        <v>6</v>
      </c>
      <c r="BQ382" t="s">
        <v>864</v>
      </c>
      <c r="BV382">
        <v>450</v>
      </c>
      <c r="BW382" t="s">
        <v>6</v>
      </c>
      <c r="BX382" t="s">
        <v>864</v>
      </c>
      <c r="CC382">
        <v>450</v>
      </c>
      <c r="CD382" t="s">
        <v>263</v>
      </c>
      <c r="CE382" t="s">
        <v>262</v>
      </c>
      <c r="CJ382" s="5" t="s">
        <v>47</v>
      </c>
      <c r="CK382" s="5" t="s">
        <v>263</v>
      </c>
      <c r="CL382" s="5" t="s">
        <v>262</v>
      </c>
    </row>
    <row r="383" spans="1:90" x14ac:dyDescent="0.25">
      <c r="A383" s="16" t="s">
        <v>47</v>
      </c>
      <c r="B383" s="16" t="s">
        <v>263</v>
      </c>
      <c r="C383" s="16" t="s">
        <v>262</v>
      </c>
      <c r="D383" s="15"/>
      <c r="E383" s="15"/>
      <c r="F383" s="15"/>
      <c r="G383" s="15"/>
      <c r="I383" s="9">
        <v>270</v>
      </c>
      <c r="J383" s="9" t="s">
        <v>263</v>
      </c>
      <c r="K383" s="9" t="s">
        <v>262</v>
      </c>
      <c r="L383" s="9"/>
      <c r="M383" s="9"/>
      <c r="N383" s="9"/>
      <c r="O383" s="9"/>
      <c r="Q383" s="20"/>
      <c r="R383" s="20" t="s">
        <v>372</v>
      </c>
      <c r="S383" s="20"/>
      <c r="T383" s="20"/>
      <c r="U383" s="20"/>
      <c r="V383" s="20"/>
      <c r="W383" s="20"/>
      <c r="X383" s="20"/>
      <c r="Y383" s="20"/>
      <c r="Z383" s="18"/>
      <c r="AA383" s="18"/>
      <c r="AB383" s="18"/>
      <c r="AC383" s="18"/>
      <c r="AD383" s="18"/>
      <c r="AE383" s="18"/>
      <c r="AF383" s="18"/>
      <c r="AG383" s="18"/>
      <c r="AH383" s="18"/>
      <c r="AI383" s="18"/>
      <c r="AJ383" s="18"/>
      <c r="AK383" s="18"/>
      <c r="AL383" s="18"/>
      <c r="AM383" s="18"/>
      <c r="AN383" s="18"/>
      <c r="AS383" s="5" t="s">
        <v>448</v>
      </c>
      <c r="AT383" s="4">
        <v>11057.8</v>
      </c>
      <c r="AU383" s="4"/>
      <c r="AV383" s="4"/>
      <c r="AW383" s="4"/>
      <c r="AX383" s="4"/>
      <c r="BO383" t="s">
        <v>365</v>
      </c>
      <c r="BP383">
        <v>153.80600000000001</v>
      </c>
      <c r="BQ383">
        <v>24.718499999999999</v>
      </c>
      <c r="BV383" t="s">
        <v>365</v>
      </c>
      <c r="BW383">
        <v>153.80600000000001</v>
      </c>
      <c r="BX383">
        <v>31.180099999999999</v>
      </c>
      <c r="CC383" t="s">
        <v>365</v>
      </c>
      <c r="CD383">
        <v>296.30799999999999</v>
      </c>
      <c r="CE383">
        <v>103.587</v>
      </c>
      <c r="CJ383" s="5" t="s">
        <v>365</v>
      </c>
      <c r="CK383" s="5" t="s">
        <v>844</v>
      </c>
      <c r="CL383" s="5" t="s">
        <v>845</v>
      </c>
    </row>
    <row r="384" spans="1:90" x14ac:dyDescent="0.25">
      <c r="A384" s="16" t="s">
        <v>365</v>
      </c>
      <c r="B384" s="16" t="s">
        <v>723</v>
      </c>
      <c r="C384" s="16" t="s">
        <v>724</v>
      </c>
      <c r="D384" s="15"/>
      <c r="E384" s="15"/>
      <c r="F384" s="15"/>
      <c r="G384" s="15"/>
      <c r="I384" s="9" t="s">
        <v>365</v>
      </c>
      <c r="J384" s="10">
        <v>180522</v>
      </c>
      <c r="K384" s="10">
        <v>74339</v>
      </c>
      <c r="L384" s="9"/>
      <c r="M384" s="9"/>
      <c r="N384" s="9"/>
      <c r="O384" s="9"/>
      <c r="Q384" s="20" t="s">
        <v>746</v>
      </c>
      <c r="R384" s="20">
        <v>4054.24</v>
      </c>
      <c r="S384" s="19">
        <v>600</v>
      </c>
      <c r="T384" s="20"/>
      <c r="U384" s="20"/>
      <c r="V384" s="20"/>
      <c r="W384" s="20"/>
      <c r="X384" s="20"/>
      <c r="Y384" s="20"/>
      <c r="Z384" s="18"/>
      <c r="AA384" s="18"/>
      <c r="AB384" s="18"/>
      <c r="AC384" s="18"/>
      <c r="AD384" s="18"/>
      <c r="AE384" s="18"/>
      <c r="AF384" s="18"/>
      <c r="AG384" s="18"/>
      <c r="AH384" s="18"/>
      <c r="AI384" s="18"/>
      <c r="AJ384" s="18"/>
      <c r="AK384" s="18"/>
      <c r="AL384" s="18"/>
      <c r="AM384" s="18"/>
      <c r="AN384" s="18"/>
      <c r="AT384" s="4" t="s">
        <v>372</v>
      </c>
      <c r="AU384" s="4"/>
      <c r="AV384" s="4"/>
      <c r="AW384" s="4"/>
      <c r="AX384" s="4"/>
      <c r="BO384" t="s">
        <v>371</v>
      </c>
      <c r="BP384" t="s">
        <v>372</v>
      </c>
      <c r="BQ384" t="s">
        <v>372</v>
      </c>
      <c r="BV384" t="s">
        <v>371</v>
      </c>
      <c r="BW384" t="s">
        <v>372</v>
      </c>
      <c r="BX384" t="s">
        <v>372</v>
      </c>
      <c r="CC384" t="s">
        <v>371</v>
      </c>
      <c r="CD384" t="s">
        <v>372</v>
      </c>
      <c r="CE384" t="s">
        <v>372</v>
      </c>
      <c r="CJ384" s="5" t="s">
        <v>371</v>
      </c>
      <c r="CK384" s="5" t="s">
        <v>372</v>
      </c>
      <c r="CL384" s="5" t="s">
        <v>372</v>
      </c>
    </row>
    <row r="385" spans="1:90" x14ac:dyDescent="0.25">
      <c r="A385" s="16" t="s">
        <v>371</v>
      </c>
      <c r="B385" s="16" t="s">
        <v>372</v>
      </c>
      <c r="C385" s="16" t="s">
        <v>372</v>
      </c>
      <c r="D385" s="15"/>
      <c r="E385" s="15"/>
      <c r="F385" s="15"/>
      <c r="G385" s="15"/>
      <c r="I385" s="9" t="s">
        <v>371</v>
      </c>
      <c r="J385" s="9" t="s">
        <v>372</v>
      </c>
      <c r="K385" s="9" t="s">
        <v>372</v>
      </c>
      <c r="L385" s="9"/>
      <c r="M385" s="9"/>
      <c r="N385" s="9"/>
      <c r="O385" s="9"/>
      <c r="Q385" s="20"/>
      <c r="R385" s="20" t="s">
        <v>372</v>
      </c>
      <c r="S385" s="20"/>
      <c r="T385" s="20"/>
      <c r="U385" s="20"/>
      <c r="V385" s="20"/>
      <c r="W385" s="20"/>
      <c r="X385" s="20"/>
      <c r="Y385" s="20"/>
      <c r="Z385" s="18"/>
      <c r="AA385" s="18"/>
      <c r="AB385" s="18"/>
      <c r="AC385" s="18"/>
      <c r="AD385" s="18"/>
      <c r="AE385" s="18"/>
      <c r="AF385" s="18"/>
      <c r="AG385" s="18"/>
      <c r="AH385" s="18"/>
      <c r="AI385" s="18"/>
      <c r="AJ385" s="18"/>
      <c r="AK385" s="18"/>
      <c r="AL385" s="18"/>
      <c r="AM385" s="18"/>
      <c r="AN385" s="18"/>
      <c r="AS385" s="5" t="s">
        <v>442</v>
      </c>
      <c r="AT385" s="4">
        <v>3436.47</v>
      </c>
      <c r="AU385" s="4" t="s">
        <v>19</v>
      </c>
      <c r="AV385" s="4"/>
      <c r="AW385" s="4"/>
      <c r="AX385" s="4"/>
      <c r="BO385">
        <v>480</v>
      </c>
      <c r="BP385" t="s">
        <v>6</v>
      </c>
      <c r="BQ385" t="s">
        <v>864</v>
      </c>
      <c r="BV385">
        <v>480</v>
      </c>
      <c r="BW385" t="s">
        <v>6</v>
      </c>
      <c r="BX385" t="s">
        <v>864</v>
      </c>
      <c r="CC385">
        <v>480</v>
      </c>
      <c r="CD385" t="s">
        <v>263</v>
      </c>
      <c r="CE385" t="s">
        <v>262</v>
      </c>
      <c r="CJ385" s="5" t="s">
        <v>49</v>
      </c>
      <c r="CK385" s="5" t="s">
        <v>263</v>
      </c>
      <c r="CL385" s="5" t="s">
        <v>262</v>
      </c>
    </row>
    <row r="386" spans="1:90" x14ac:dyDescent="0.25">
      <c r="A386" s="16" t="s">
        <v>49</v>
      </c>
      <c r="B386" s="16" t="s">
        <v>263</v>
      </c>
      <c r="C386" s="16" t="s">
        <v>262</v>
      </c>
      <c r="D386" s="15"/>
      <c r="E386" s="15"/>
      <c r="F386" s="15"/>
      <c r="G386" s="15"/>
      <c r="I386" s="9"/>
      <c r="J386" s="9"/>
      <c r="K386" s="9"/>
      <c r="L386" s="9"/>
      <c r="M386" s="9"/>
      <c r="N386" s="9"/>
      <c r="O386" s="9"/>
      <c r="Q386" s="20" t="s">
        <v>745</v>
      </c>
      <c r="R386" s="20">
        <v>5251.59</v>
      </c>
      <c r="S386" s="20"/>
      <c r="T386" s="20"/>
      <c r="U386" s="20"/>
      <c r="V386" s="20"/>
      <c r="W386" s="20"/>
      <c r="X386" s="20"/>
      <c r="Y386" s="20"/>
      <c r="Z386" s="18"/>
      <c r="AA386" s="18"/>
      <c r="AB386" s="18"/>
      <c r="AC386" s="18"/>
      <c r="AD386" s="18"/>
      <c r="AE386" s="18"/>
      <c r="AF386" s="18"/>
      <c r="AG386" s="18"/>
      <c r="AH386" s="18"/>
      <c r="AI386" s="18"/>
      <c r="AJ386" s="18"/>
      <c r="AK386" s="18"/>
      <c r="AL386" s="18"/>
      <c r="AM386" s="18"/>
      <c r="AN386" s="18"/>
      <c r="AT386" s="4" t="s">
        <v>372</v>
      </c>
      <c r="AU386" s="4"/>
      <c r="AV386" s="4"/>
      <c r="AW386" s="4"/>
      <c r="AX386" s="4"/>
      <c r="BO386" t="s">
        <v>365</v>
      </c>
      <c r="BP386">
        <v>107.96899999999999</v>
      </c>
      <c r="BQ386">
        <v>48.2288</v>
      </c>
      <c r="BV386" t="s">
        <v>365</v>
      </c>
      <c r="BW386">
        <v>107.96899999999999</v>
      </c>
      <c r="BX386">
        <v>60.836100000000002</v>
      </c>
      <c r="CC386" t="s">
        <v>365</v>
      </c>
      <c r="CD386">
        <v>265.005</v>
      </c>
      <c r="CE386">
        <v>118.91</v>
      </c>
      <c r="CJ386" s="5" t="s">
        <v>365</v>
      </c>
      <c r="CK386" s="5" t="s">
        <v>846</v>
      </c>
      <c r="CL386" s="5" t="s">
        <v>847</v>
      </c>
    </row>
    <row r="387" spans="1:90" x14ac:dyDescent="0.25">
      <c r="A387" s="16" t="s">
        <v>365</v>
      </c>
      <c r="B387" s="16" t="s">
        <v>725</v>
      </c>
      <c r="C387" s="16" t="s">
        <v>726</v>
      </c>
      <c r="D387" s="15"/>
      <c r="E387" s="15"/>
      <c r="F387" s="15"/>
      <c r="G387" s="15"/>
      <c r="I387" s="9"/>
      <c r="J387" s="9"/>
      <c r="K387" s="9"/>
      <c r="L387" s="9"/>
      <c r="M387" s="9"/>
      <c r="N387" s="9"/>
      <c r="O387" s="9"/>
      <c r="Q387" s="20"/>
      <c r="R387" s="20" t="s">
        <v>372</v>
      </c>
      <c r="S387" s="20"/>
      <c r="T387" s="20"/>
      <c r="U387" s="20"/>
      <c r="V387" s="20"/>
      <c r="W387" s="20"/>
      <c r="X387" s="20"/>
      <c r="Y387" s="20"/>
      <c r="Z387" s="18"/>
      <c r="AA387" s="18"/>
      <c r="AB387" s="18"/>
      <c r="AC387" s="18"/>
      <c r="AD387" s="18"/>
      <c r="AE387" s="18"/>
      <c r="AF387" s="18"/>
      <c r="AG387" s="18"/>
      <c r="AH387" s="18"/>
      <c r="AI387" s="18"/>
      <c r="AJ387" s="18"/>
      <c r="AK387" s="18"/>
      <c r="AL387" s="18"/>
      <c r="AM387" s="18"/>
      <c r="AN387" s="18"/>
      <c r="AS387" s="5" t="s">
        <v>427</v>
      </c>
      <c r="AT387" s="4">
        <v>341.37299999999999</v>
      </c>
      <c r="AU387" s="4"/>
      <c r="AV387" s="4"/>
      <c r="AW387" s="4"/>
      <c r="AX387" s="4"/>
      <c r="BO387" t="s">
        <v>371</v>
      </c>
      <c r="BP387" t="s">
        <v>372</v>
      </c>
      <c r="BQ387" t="s">
        <v>372</v>
      </c>
      <c r="BV387" t="s">
        <v>371</v>
      </c>
      <c r="BW387" t="s">
        <v>372</v>
      </c>
      <c r="BX387" t="s">
        <v>372</v>
      </c>
      <c r="CC387" t="s">
        <v>371</v>
      </c>
      <c r="CD387" t="s">
        <v>372</v>
      </c>
      <c r="CE387" t="s">
        <v>372</v>
      </c>
      <c r="CJ387" s="5" t="s">
        <v>371</v>
      </c>
      <c r="CK387" s="5" t="s">
        <v>372</v>
      </c>
      <c r="CL387" s="5" t="s">
        <v>372</v>
      </c>
    </row>
    <row r="388" spans="1:90" x14ac:dyDescent="0.25">
      <c r="A388" s="16" t="s">
        <v>371</v>
      </c>
      <c r="B388" s="16" t="s">
        <v>372</v>
      </c>
      <c r="C388" s="16" t="s">
        <v>372</v>
      </c>
      <c r="D388" s="15"/>
      <c r="E388" s="15"/>
      <c r="F388" s="15"/>
      <c r="G388" s="15"/>
      <c r="I388" s="9" t="s">
        <v>7</v>
      </c>
      <c r="J388" s="9"/>
      <c r="K388" s="9"/>
      <c r="L388" s="9"/>
      <c r="M388" s="9"/>
      <c r="N388" s="9"/>
      <c r="O388" s="9"/>
      <c r="Q388" s="20" t="s">
        <v>744</v>
      </c>
      <c r="R388" s="20">
        <v>1947.82</v>
      </c>
      <c r="S388" s="20"/>
      <c r="T388" s="20"/>
      <c r="U388" s="20"/>
      <c r="V388" s="20"/>
      <c r="W388" s="20"/>
      <c r="X388" s="20"/>
      <c r="Y388" s="20"/>
      <c r="Z388" s="18"/>
      <c r="AA388" s="18"/>
      <c r="AB388" s="18"/>
      <c r="AC388" s="18"/>
      <c r="AD388" s="18"/>
      <c r="AE388" s="18"/>
      <c r="AF388" s="18"/>
      <c r="AG388" s="18"/>
      <c r="AH388" s="18"/>
      <c r="AI388" s="18"/>
      <c r="AJ388" s="18"/>
      <c r="AK388" s="18"/>
      <c r="AL388" s="18"/>
      <c r="AM388" s="18"/>
      <c r="AN388" s="18"/>
      <c r="AT388" s="4" t="s">
        <v>372</v>
      </c>
      <c r="AU388" s="4"/>
      <c r="AV388" s="4"/>
      <c r="AW388" s="4"/>
      <c r="AX388" s="4"/>
      <c r="BO388">
        <v>510</v>
      </c>
      <c r="BP388" t="s">
        <v>6</v>
      </c>
      <c r="BQ388" t="s">
        <v>864</v>
      </c>
      <c r="BV388">
        <v>510</v>
      </c>
      <c r="BW388" t="s">
        <v>6</v>
      </c>
      <c r="BX388" t="s">
        <v>864</v>
      </c>
      <c r="CC388">
        <v>510</v>
      </c>
      <c r="CD388" t="s">
        <v>263</v>
      </c>
      <c r="CE388" t="s">
        <v>262</v>
      </c>
      <c r="CJ388" s="5" t="s">
        <v>51</v>
      </c>
      <c r="CK388" s="5" t="s">
        <v>263</v>
      </c>
      <c r="CL388" s="5" t="s">
        <v>262</v>
      </c>
    </row>
    <row r="389" spans="1:90" x14ac:dyDescent="0.25">
      <c r="A389" s="16" t="s">
        <v>51</v>
      </c>
      <c r="B389" s="16" t="s">
        <v>263</v>
      </c>
      <c r="C389" s="16" t="s">
        <v>262</v>
      </c>
      <c r="D389" s="15"/>
      <c r="E389" s="15"/>
      <c r="F389" s="15"/>
      <c r="G389" s="15"/>
      <c r="I389" s="9"/>
      <c r="J389" s="9"/>
      <c r="K389" s="9"/>
      <c r="L389" s="9"/>
      <c r="M389" s="9"/>
      <c r="N389" s="9"/>
      <c r="O389" s="9"/>
      <c r="Q389" s="20"/>
      <c r="R389" s="20" t="s">
        <v>372</v>
      </c>
      <c r="S389" s="20"/>
      <c r="T389" s="20"/>
      <c r="U389" s="20"/>
      <c r="V389" s="20"/>
      <c r="W389" s="20"/>
      <c r="X389" s="20"/>
      <c r="Y389" s="20"/>
      <c r="Z389" s="18"/>
      <c r="AA389" s="18"/>
      <c r="AB389" s="18"/>
      <c r="AC389" s="18"/>
      <c r="AD389" s="18"/>
      <c r="AE389" s="18"/>
      <c r="AF389" s="18"/>
      <c r="AG389" s="18"/>
      <c r="AH389" s="18"/>
      <c r="AI389" s="18"/>
      <c r="AJ389" s="18"/>
      <c r="AK389" s="18"/>
      <c r="AL389" s="18"/>
      <c r="AM389" s="18"/>
      <c r="AN389" s="18"/>
      <c r="AS389" s="5" t="s">
        <v>429</v>
      </c>
      <c r="AT389" s="4">
        <v>307.476</v>
      </c>
      <c r="AU389" s="4"/>
      <c r="AV389" s="4"/>
      <c r="AW389" s="4"/>
      <c r="AX389" s="4"/>
      <c r="BO389" t="s">
        <v>365</v>
      </c>
      <c r="BP389">
        <v>138.39400000000001</v>
      </c>
      <c r="BQ389">
        <v>57.392499999999998</v>
      </c>
      <c r="BV389" t="s">
        <v>365</v>
      </c>
      <c r="BW389">
        <v>138.39400000000001</v>
      </c>
      <c r="BX389">
        <v>72.395300000000006</v>
      </c>
      <c r="CC389" t="s">
        <v>365</v>
      </c>
      <c r="CD389">
        <v>252.08099999999999</v>
      </c>
      <c r="CE389">
        <v>112.23</v>
      </c>
      <c r="CJ389" s="5" t="s">
        <v>365</v>
      </c>
      <c r="CK389" s="5" t="s">
        <v>848</v>
      </c>
      <c r="CL389" s="5" t="s">
        <v>849</v>
      </c>
    </row>
    <row r="390" spans="1:90" x14ac:dyDescent="0.25">
      <c r="A390" s="16" t="s">
        <v>365</v>
      </c>
      <c r="B390" s="16" t="s">
        <v>727</v>
      </c>
      <c r="C390" s="16" t="s">
        <v>728</v>
      </c>
      <c r="D390" s="15"/>
      <c r="E390" s="15"/>
      <c r="F390" s="15"/>
      <c r="G390" s="15"/>
      <c r="I390" s="9" t="s">
        <v>360</v>
      </c>
      <c r="J390" s="9" t="s">
        <v>361</v>
      </c>
      <c r="K390" s="9" t="s">
        <v>362</v>
      </c>
      <c r="L390" s="9" t="s">
        <v>363</v>
      </c>
      <c r="M390" s="9" t="s">
        <v>364</v>
      </c>
      <c r="N390" s="9" t="s">
        <v>365</v>
      </c>
      <c r="O390" s="9" t="s">
        <v>366</v>
      </c>
      <c r="Q390" s="20" t="s">
        <v>746</v>
      </c>
      <c r="R390" s="20">
        <v>3946.9</v>
      </c>
      <c r="S390" s="19">
        <v>630</v>
      </c>
      <c r="T390" s="20"/>
      <c r="U390" s="20"/>
      <c r="V390" s="20"/>
      <c r="W390" s="20"/>
      <c r="X390" s="20"/>
      <c r="Y390" s="20"/>
      <c r="Z390" s="18"/>
      <c r="AA390" s="18"/>
      <c r="AB390" s="18"/>
      <c r="AC390" s="18"/>
      <c r="AD390" s="18"/>
      <c r="AE390" s="18"/>
      <c r="AF390" s="18"/>
      <c r="AG390" s="18"/>
      <c r="AH390" s="18"/>
      <c r="AI390" s="18"/>
      <c r="AJ390" s="18"/>
      <c r="AK390" s="18"/>
      <c r="AL390" s="18"/>
      <c r="AM390" s="18"/>
      <c r="AN390" s="18"/>
      <c r="AT390" s="4" t="s">
        <v>372</v>
      </c>
      <c r="AU390" s="4"/>
      <c r="AV390" s="4"/>
      <c r="AW390" s="4"/>
      <c r="AX390" s="4"/>
      <c r="BO390" t="s">
        <v>371</v>
      </c>
      <c r="BP390" t="s">
        <v>372</v>
      </c>
      <c r="BQ390" t="s">
        <v>372</v>
      </c>
      <c r="BV390" t="s">
        <v>371</v>
      </c>
      <c r="BW390" t="s">
        <v>372</v>
      </c>
      <c r="BX390" t="s">
        <v>372</v>
      </c>
      <c r="CC390" t="s">
        <v>371</v>
      </c>
      <c r="CD390" t="s">
        <v>372</v>
      </c>
      <c r="CE390" t="s">
        <v>372</v>
      </c>
      <c r="CJ390" s="5" t="s">
        <v>371</v>
      </c>
      <c r="CK390" s="5" t="s">
        <v>372</v>
      </c>
      <c r="CL390" s="5" t="s">
        <v>372</v>
      </c>
    </row>
    <row r="391" spans="1:90" x14ac:dyDescent="0.25">
      <c r="A391" s="16" t="s">
        <v>371</v>
      </c>
      <c r="B391" s="16" t="s">
        <v>372</v>
      </c>
      <c r="C391" s="16" t="s">
        <v>372</v>
      </c>
      <c r="D391" s="15"/>
      <c r="E391" s="15"/>
      <c r="F391" s="15"/>
      <c r="G391" s="15"/>
      <c r="I391" s="9">
        <v>300</v>
      </c>
      <c r="J391" s="9" t="s">
        <v>263</v>
      </c>
      <c r="K391" s="10">
        <v>10469458</v>
      </c>
      <c r="L391" s="10">
        <v>23906</v>
      </c>
      <c r="M391" s="10">
        <v>5589</v>
      </c>
      <c r="N391" s="10">
        <v>916186</v>
      </c>
      <c r="O391" s="9" t="s">
        <v>386</v>
      </c>
      <c r="Q391" s="20"/>
      <c r="R391" s="20" t="s">
        <v>372</v>
      </c>
      <c r="S391" s="20"/>
      <c r="T391" s="20"/>
      <c r="U391" s="20"/>
      <c r="V391" s="20"/>
      <c r="W391" s="20"/>
      <c r="X391" s="20"/>
      <c r="Y391" s="20"/>
      <c r="Z391" s="18"/>
      <c r="AA391" s="18"/>
      <c r="AB391" s="18"/>
      <c r="AC391" s="18"/>
      <c r="AD391" s="18"/>
      <c r="AE391" s="18"/>
      <c r="AF391" s="18"/>
      <c r="AG391" s="18"/>
      <c r="AH391" s="18"/>
      <c r="AI391" s="18"/>
      <c r="AJ391" s="18"/>
      <c r="AK391" s="18"/>
      <c r="AL391" s="18"/>
      <c r="AM391" s="18"/>
      <c r="AN391" s="18"/>
      <c r="AS391" s="5" t="s">
        <v>443</v>
      </c>
      <c r="AT391" s="4">
        <v>616.31700000000001</v>
      </c>
      <c r="AU391" s="4"/>
      <c r="AV391" s="4"/>
      <c r="AW391" s="4"/>
      <c r="AX391" s="4"/>
      <c r="BO391">
        <v>540</v>
      </c>
      <c r="BP391" t="s">
        <v>6</v>
      </c>
      <c r="BQ391" t="s">
        <v>864</v>
      </c>
      <c r="BV391">
        <v>540</v>
      </c>
      <c r="BW391" t="s">
        <v>6</v>
      </c>
      <c r="BX391" t="s">
        <v>864</v>
      </c>
      <c r="CC391">
        <v>540</v>
      </c>
      <c r="CD391" t="s">
        <v>263</v>
      </c>
      <c r="CE391" t="s">
        <v>262</v>
      </c>
      <c r="CJ391" s="5" t="s">
        <v>53</v>
      </c>
      <c r="CK391" s="5" t="s">
        <v>263</v>
      </c>
      <c r="CL391" s="5" t="s">
        <v>262</v>
      </c>
    </row>
    <row r="392" spans="1:90" x14ac:dyDescent="0.25">
      <c r="A392" s="16" t="s">
        <v>53</v>
      </c>
      <c r="B392" s="16" t="s">
        <v>263</v>
      </c>
      <c r="C392" s="16" t="s">
        <v>262</v>
      </c>
      <c r="D392" s="15"/>
      <c r="E392" s="15"/>
      <c r="F392" s="15"/>
      <c r="G392" s="15"/>
      <c r="I392" s="9"/>
      <c r="J392" s="9" t="s">
        <v>262</v>
      </c>
      <c r="K392" s="10">
        <v>10448200</v>
      </c>
      <c r="L392" s="10">
        <v>14005</v>
      </c>
      <c r="M392" s="10">
        <v>5589</v>
      </c>
      <c r="N392" s="10">
        <v>433982</v>
      </c>
      <c r="O392" s="9" t="s">
        <v>387</v>
      </c>
      <c r="Q392" s="20" t="s">
        <v>745</v>
      </c>
      <c r="R392" s="20">
        <v>5741.18</v>
      </c>
      <c r="S392" s="20"/>
      <c r="T392" s="20"/>
      <c r="U392" s="20"/>
      <c r="V392" s="20"/>
      <c r="W392" s="20"/>
      <c r="X392" s="20"/>
      <c r="Y392" s="20"/>
      <c r="Z392" s="18"/>
      <c r="AA392" s="18"/>
      <c r="AB392" s="18"/>
      <c r="AC392" s="18"/>
      <c r="AD392" s="18"/>
      <c r="AE392" s="18"/>
      <c r="AF392" s="18"/>
      <c r="AG392" s="18"/>
      <c r="AH392" s="18"/>
      <c r="AI392" s="18"/>
      <c r="AJ392" s="18"/>
      <c r="AK392" s="18"/>
      <c r="AL392" s="18"/>
      <c r="AM392" s="18"/>
      <c r="AN392" s="18"/>
      <c r="AT392" s="4" t="s">
        <v>372</v>
      </c>
      <c r="AU392" s="4"/>
      <c r="AV392" s="4"/>
      <c r="AW392" s="4"/>
      <c r="AX392" s="4"/>
      <c r="BO392" t="s">
        <v>365</v>
      </c>
      <c r="BP392">
        <v>102.29600000000001</v>
      </c>
      <c r="BQ392">
        <v>52.429499999999997</v>
      </c>
      <c r="BV392" t="s">
        <v>365</v>
      </c>
      <c r="BW392">
        <v>102.29600000000001</v>
      </c>
      <c r="BX392">
        <v>66.134900000000002</v>
      </c>
      <c r="CC392" t="s">
        <v>365</v>
      </c>
      <c r="CD392">
        <v>242.91499999999999</v>
      </c>
      <c r="CE392">
        <v>101.184</v>
      </c>
      <c r="CJ392" s="5" t="s">
        <v>365</v>
      </c>
      <c r="CK392" s="5" t="s">
        <v>850</v>
      </c>
      <c r="CL392" s="5" t="s">
        <v>851</v>
      </c>
    </row>
    <row r="393" spans="1:90" x14ac:dyDescent="0.25">
      <c r="A393" s="16" t="s">
        <v>365</v>
      </c>
      <c r="B393" s="16" t="s">
        <v>729</v>
      </c>
      <c r="C393" s="16" t="s">
        <v>730</v>
      </c>
      <c r="D393" s="15"/>
      <c r="E393" s="15"/>
      <c r="F393" s="15"/>
      <c r="G393" s="15"/>
      <c r="I393" s="9"/>
      <c r="J393" s="9"/>
      <c r="K393" s="9"/>
      <c r="L393" s="9"/>
      <c r="M393" s="9"/>
      <c r="N393" s="9"/>
      <c r="O393" s="9"/>
      <c r="Q393" s="20"/>
      <c r="R393" s="20" t="s">
        <v>372</v>
      </c>
      <c r="S393" s="20"/>
      <c r="T393" s="20"/>
      <c r="U393" s="20"/>
      <c r="V393" s="20"/>
      <c r="W393" s="20"/>
      <c r="X393" s="20"/>
      <c r="Y393" s="20"/>
      <c r="Z393" s="18"/>
      <c r="AA393" s="18"/>
      <c r="AB393" s="18"/>
      <c r="AC393" s="18"/>
      <c r="AD393" s="18"/>
      <c r="AE393" s="18"/>
      <c r="AF393" s="18"/>
      <c r="AG393" s="18"/>
      <c r="AH393" s="18"/>
      <c r="AI393" s="18"/>
      <c r="AJ393" s="18"/>
      <c r="AK393" s="18"/>
      <c r="AL393" s="18"/>
      <c r="AM393" s="18"/>
      <c r="AN393" s="18"/>
      <c r="AS393" s="5" t="s">
        <v>448</v>
      </c>
      <c r="AT393" s="4">
        <v>12612.8</v>
      </c>
      <c r="AU393" s="4"/>
      <c r="AV393" s="4"/>
      <c r="AW393" s="4"/>
      <c r="AX393" s="4"/>
      <c r="BO393" t="s">
        <v>371</v>
      </c>
      <c r="BP393" t="s">
        <v>372</v>
      </c>
      <c r="BQ393" t="s">
        <v>372</v>
      </c>
      <c r="BV393" t="s">
        <v>371</v>
      </c>
      <c r="BW393" t="s">
        <v>372</v>
      </c>
      <c r="BX393" t="s">
        <v>372</v>
      </c>
      <c r="CC393" t="s">
        <v>371</v>
      </c>
      <c r="CD393" t="s">
        <v>372</v>
      </c>
      <c r="CE393" t="s">
        <v>372</v>
      </c>
      <c r="CJ393" s="5" t="s">
        <v>371</v>
      </c>
      <c r="CK393" s="5" t="s">
        <v>372</v>
      </c>
      <c r="CL393" s="5" t="s">
        <v>372</v>
      </c>
    </row>
    <row r="394" spans="1:90" x14ac:dyDescent="0.25">
      <c r="A394" s="16" t="s">
        <v>371</v>
      </c>
      <c r="B394" s="16" t="s">
        <v>372</v>
      </c>
      <c r="C394" s="16" t="s">
        <v>372</v>
      </c>
      <c r="D394" s="15"/>
      <c r="E394" s="15"/>
      <c r="F394" s="15"/>
      <c r="G394" s="15"/>
      <c r="I394" s="9"/>
      <c r="J394" s="9"/>
      <c r="K394" s="9"/>
      <c r="L394" s="9"/>
      <c r="M394" s="9"/>
      <c r="N394" s="9"/>
      <c r="O394" s="9"/>
      <c r="Q394" s="20" t="s">
        <v>744</v>
      </c>
      <c r="R394" s="20">
        <v>1672.97</v>
      </c>
      <c r="S394" s="20"/>
      <c r="T394" s="20"/>
      <c r="U394" s="20"/>
      <c r="V394" s="20"/>
      <c r="W394" s="20"/>
      <c r="X394" s="20"/>
      <c r="Y394" s="20"/>
      <c r="Z394" s="18"/>
      <c r="AA394" s="18"/>
      <c r="AB394" s="18"/>
      <c r="AC394" s="18"/>
      <c r="AD394" s="18"/>
      <c r="AE394" s="18"/>
      <c r="AF394" s="18"/>
      <c r="AG394" s="18"/>
      <c r="AH394" s="18"/>
      <c r="AI394" s="18"/>
      <c r="AJ394" s="18"/>
      <c r="AK394" s="18"/>
      <c r="AL394" s="18"/>
      <c r="AM394" s="18"/>
      <c r="AN394" s="18"/>
      <c r="AT394" s="4" t="s">
        <v>372</v>
      </c>
      <c r="AU394" s="4"/>
      <c r="AV394" s="4"/>
      <c r="AW394" s="4"/>
      <c r="AX394" s="4"/>
      <c r="BO394">
        <v>570</v>
      </c>
      <c r="BP394" t="s">
        <v>6</v>
      </c>
      <c r="BQ394" t="s">
        <v>864</v>
      </c>
      <c r="BV394">
        <v>570</v>
      </c>
      <c r="BW394" t="s">
        <v>6</v>
      </c>
      <c r="BX394" t="s">
        <v>864</v>
      </c>
      <c r="CC394">
        <v>570</v>
      </c>
      <c r="CD394" t="s">
        <v>263</v>
      </c>
      <c r="CE394" t="s">
        <v>262</v>
      </c>
      <c r="CJ394" s="5" t="s">
        <v>55</v>
      </c>
      <c r="CK394" s="5" t="s">
        <v>263</v>
      </c>
      <c r="CL394" s="5" t="s">
        <v>262</v>
      </c>
    </row>
    <row r="395" spans="1:90" x14ac:dyDescent="0.25">
      <c r="A395" s="16" t="s">
        <v>55</v>
      </c>
      <c r="B395" s="16" t="s">
        <v>263</v>
      </c>
      <c r="C395" s="16" t="s">
        <v>262</v>
      </c>
      <c r="D395" s="15"/>
      <c r="E395" s="15"/>
      <c r="F395" s="15"/>
      <c r="G395" s="15"/>
      <c r="I395" s="9" t="s">
        <v>369</v>
      </c>
      <c r="J395" s="9"/>
      <c r="K395" s="9"/>
      <c r="L395" s="9"/>
      <c r="M395" s="9"/>
      <c r="N395" s="9"/>
      <c r="O395" s="9"/>
      <c r="Q395" s="20"/>
      <c r="R395" s="20" t="s">
        <v>372</v>
      </c>
      <c r="S395" s="20"/>
      <c r="T395" s="20"/>
      <c r="U395" s="20"/>
      <c r="V395" s="20"/>
      <c r="W395" s="20"/>
      <c r="X395" s="20"/>
      <c r="Y395" s="20"/>
      <c r="Z395" s="18"/>
      <c r="AA395" s="18"/>
      <c r="AB395" s="18"/>
      <c r="AC395" s="18"/>
      <c r="AD395" s="18"/>
      <c r="AE395" s="18"/>
      <c r="AF395" s="18"/>
      <c r="AG395" s="18"/>
      <c r="AH395" s="18"/>
      <c r="AI395" s="18"/>
      <c r="AJ395" s="18"/>
      <c r="AK395" s="18"/>
      <c r="AL395" s="18"/>
      <c r="AM395" s="18"/>
      <c r="AN395" s="18"/>
      <c r="AS395" s="5" t="s">
        <v>442</v>
      </c>
      <c r="AT395" s="4">
        <v>3099.71</v>
      </c>
      <c r="AU395" s="4" t="s">
        <v>21</v>
      </c>
      <c r="AV395" s="4"/>
      <c r="AW395" s="4"/>
      <c r="AX395" s="4"/>
      <c r="BO395" t="s">
        <v>365</v>
      </c>
      <c r="BP395">
        <v>117.173</v>
      </c>
      <c r="BQ395">
        <v>37.046100000000003</v>
      </c>
      <c r="BV395" t="s">
        <v>365</v>
      </c>
      <c r="BW395">
        <v>117.173</v>
      </c>
      <c r="BX395">
        <v>46.730200000000004</v>
      </c>
      <c r="CC395" t="s">
        <v>365</v>
      </c>
      <c r="CD395">
        <v>234.273</v>
      </c>
      <c r="CE395">
        <v>109.54600000000001</v>
      </c>
      <c r="CJ395" s="5" t="s">
        <v>365</v>
      </c>
      <c r="CK395" s="5" t="s">
        <v>852</v>
      </c>
      <c r="CL395" s="5" t="s">
        <v>853</v>
      </c>
    </row>
    <row r="396" spans="1:90" x14ac:dyDescent="0.25">
      <c r="A396" s="16" t="s">
        <v>365</v>
      </c>
      <c r="B396" s="16" t="s">
        <v>731</v>
      </c>
      <c r="C396" s="16" t="s">
        <v>732</v>
      </c>
      <c r="D396" s="15"/>
      <c r="E396" s="15"/>
      <c r="F396" s="15"/>
      <c r="G396" s="15"/>
      <c r="I396" s="9" t="s">
        <v>361</v>
      </c>
      <c r="J396" s="9" t="s">
        <v>370</v>
      </c>
      <c r="K396" s="9" t="s">
        <v>360</v>
      </c>
      <c r="L396" s="9"/>
      <c r="M396" s="9"/>
      <c r="N396" s="9"/>
      <c r="O396" s="9"/>
      <c r="Q396" s="20" t="s">
        <v>746</v>
      </c>
      <c r="R396" s="20">
        <v>4060.27</v>
      </c>
      <c r="S396" s="19">
        <v>660</v>
      </c>
      <c r="T396" s="20"/>
      <c r="U396" s="20"/>
      <c r="V396" s="20"/>
      <c r="W396" s="20"/>
      <c r="X396" s="20"/>
      <c r="Y396" s="20"/>
      <c r="Z396" s="18"/>
      <c r="AA396" s="18"/>
      <c r="AB396" s="18"/>
      <c r="AC396" s="18"/>
      <c r="AD396" s="18"/>
      <c r="AE396" s="18"/>
      <c r="AF396" s="18"/>
      <c r="AG396" s="18"/>
      <c r="AH396" s="18"/>
      <c r="AI396" s="18"/>
      <c r="AJ396" s="18"/>
      <c r="AK396" s="18"/>
      <c r="AL396" s="18"/>
      <c r="AM396" s="18"/>
      <c r="AN396" s="18"/>
      <c r="AT396" s="4" t="s">
        <v>372</v>
      </c>
      <c r="AU396" s="4"/>
      <c r="AV396" s="4"/>
      <c r="AW396" s="4"/>
      <c r="AX396" s="4"/>
      <c r="BO396" t="s">
        <v>371</v>
      </c>
      <c r="BP396" t="s">
        <v>372</v>
      </c>
      <c r="BQ396" t="s">
        <v>372</v>
      </c>
      <c r="BV396" t="s">
        <v>371</v>
      </c>
      <c r="BW396" t="s">
        <v>372</v>
      </c>
      <c r="BX396" t="s">
        <v>372</v>
      </c>
      <c r="CC396" t="s">
        <v>371</v>
      </c>
      <c r="CD396" t="s">
        <v>372</v>
      </c>
      <c r="CE396" t="s">
        <v>372</v>
      </c>
      <c r="CJ396" s="5" t="s">
        <v>371</v>
      </c>
      <c r="CK396" s="5" t="s">
        <v>372</v>
      </c>
      <c r="CL396" s="5" t="s">
        <v>372</v>
      </c>
    </row>
    <row r="397" spans="1:90" x14ac:dyDescent="0.25">
      <c r="A397" s="16" t="s">
        <v>371</v>
      </c>
      <c r="B397" s="16" t="s">
        <v>372</v>
      </c>
      <c r="C397" s="16" t="s">
        <v>372</v>
      </c>
      <c r="D397" s="15"/>
      <c r="E397" s="15"/>
      <c r="F397" s="15"/>
      <c r="G397" s="15"/>
      <c r="I397" s="9"/>
      <c r="J397" s="9" t="s">
        <v>371</v>
      </c>
      <c r="K397" s="9"/>
      <c r="L397" s="9"/>
      <c r="M397" s="9"/>
      <c r="N397" s="9"/>
      <c r="O397" s="9"/>
      <c r="Q397" s="20"/>
      <c r="R397" s="20" t="s">
        <v>372</v>
      </c>
      <c r="S397" s="20"/>
      <c r="T397" s="20"/>
      <c r="U397" s="20"/>
      <c r="V397" s="20"/>
      <c r="W397" s="20"/>
      <c r="X397" s="20"/>
      <c r="Y397" s="20"/>
      <c r="Z397" s="18"/>
      <c r="AA397" s="18"/>
      <c r="AB397" s="18"/>
      <c r="AC397" s="18"/>
      <c r="AD397" s="18"/>
      <c r="AE397" s="18"/>
      <c r="AF397" s="18"/>
      <c r="AG397" s="18"/>
      <c r="AH397" s="18"/>
      <c r="AI397" s="18"/>
      <c r="AJ397" s="18"/>
      <c r="AK397" s="18"/>
      <c r="AL397" s="18"/>
      <c r="AM397" s="18"/>
      <c r="AN397" s="18"/>
      <c r="AS397" s="5" t="s">
        <v>427</v>
      </c>
      <c r="AT397" s="4">
        <v>18.0654</v>
      </c>
      <c r="AU397" s="4"/>
      <c r="AV397" s="4"/>
      <c r="AW397" s="4"/>
      <c r="AX397" s="4"/>
      <c r="BO397">
        <v>600</v>
      </c>
      <c r="BP397" t="s">
        <v>6</v>
      </c>
      <c r="BQ397" t="s">
        <v>864</v>
      </c>
      <c r="BV397">
        <v>600</v>
      </c>
      <c r="BW397" t="s">
        <v>6</v>
      </c>
      <c r="BX397" t="s">
        <v>864</v>
      </c>
      <c r="CC397">
        <v>600</v>
      </c>
      <c r="CD397" t="s">
        <v>263</v>
      </c>
      <c r="CE397" t="s">
        <v>262</v>
      </c>
      <c r="CJ397" s="5" t="s">
        <v>57</v>
      </c>
      <c r="CK397" s="5" t="s">
        <v>263</v>
      </c>
      <c r="CL397" s="5" t="s">
        <v>262</v>
      </c>
    </row>
    <row r="398" spans="1:90" x14ac:dyDescent="0.25">
      <c r="A398" s="16" t="s">
        <v>57</v>
      </c>
      <c r="B398" s="16" t="s">
        <v>263</v>
      </c>
      <c r="C398" s="16" t="s">
        <v>262</v>
      </c>
      <c r="D398" s="15"/>
      <c r="E398" s="15"/>
      <c r="F398" s="15"/>
      <c r="G398" s="15"/>
      <c r="I398" s="9" t="s">
        <v>263</v>
      </c>
      <c r="J398" s="9" t="s">
        <v>386</v>
      </c>
      <c r="K398" s="9">
        <v>300</v>
      </c>
      <c r="L398" s="9"/>
      <c r="M398" s="9"/>
      <c r="N398" s="9"/>
      <c r="O398" s="9"/>
      <c r="Q398" s="20" t="s">
        <v>745</v>
      </c>
      <c r="R398" s="20">
        <v>5616.32</v>
      </c>
      <c r="S398" s="20"/>
      <c r="T398" s="20"/>
      <c r="U398" s="20"/>
      <c r="V398" s="20"/>
      <c r="W398" s="20"/>
      <c r="X398" s="20"/>
      <c r="Y398" s="20"/>
      <c r="Z398" s="18"/>
      <c r="AA398" s="18"/>
      <c r="AB398" s="18"/>
      <c r="AC398" s="18"/>
      <c r="AD398" s="18"/>
      <c r="AE398" s="18"/>
      <c r="AF398" s="18"/>
      <c r="AG398" s="18"/>
      <c r="AH398" s="18"/>
      <c r="AI398" s="18"/>
      <c r="AJ398" s="18"/>
      <c r="AK398" s="18"/>
      <c r="AL398" s="18"/>
      <c r="AM398" s="18"/>
      <c r="AN398" s="18"/>
      <c r="AT398" s="4" t="s">
        <v>372</v>
      </c>
      <c r="AU398" s="4"/>
      <c r="AV398" s="4"/>
      <c r="AW398" s="4"/>
      <c r="AX398" s="4"/>
      <c r="BO398" t="s">
        <v>365</v>
      </c>
      <c r="BP398">
        <v>95.390500000000003</v>
      </c>
      <c r="BQ398">
        <v>49.729100000000003</v>
      </c>
      <c r="BV398" t="s">
        <v>365</v>
      </c>
      <c r="BW398">
        <v>95.390500000000003</v>
      </c>
      <c r="BX398">
        <v>62.7286</v>
      </c>
      <c r="CC398" t="s">
        <v>365</v>
      </c>
      <c r="CD398">
        <v>255.35</v>
      </c>
      <c r="CE398">
        <v>82.511300000000006</v>
      </c>
      <c r="CJ398" s="5" t="s">
        <v>365</v>
      </c>
      <c r="CK398" s="5" t="s">
        <v>854</v>
      </c>
      <c r="CL398" s="5" t="s">
        <v>855</v>
      </c>
    </row>
    <row r="399" spans="1:90" x14ac:dyDescent="0.25">
      <c r="A399" s="16" t="s">
        <v>365</v>
      </c>
      <c r="B399" s="16" t="s">
        <v>733</v>
      </c>
      <c r="C399" s="16" t="s">
        <v>734</v>
      </c>
      <c r="D399" s="15"/>
      <c r="E399" s="15"/>
      <c r="F399" s="15"/>
      <c r="G399" s="15"/>
      <c r="I399" s="9"/>
      <c r="J399" s="9" t="s">
        <v>372</v>
      </c>
      <c r="K399" s="9"/>
      <c r="L399" s="9"/>
      <c r="M399" s="9"/>
      <c r="N399" s="9"/>
      <c r="O399" s="9"/>
      <c r="Q399" s="20"/>
      <c r="R399" s="20" t="s">
        <v>372</v>
      </c>
      <c r="S399" s="20"/>
      <c r="T399" s="20"/>
      <c r="U399" s="20"/>
      <c r="V399" s="20"/>
      <c r="W399" s="20"/>
      <c r="X399" s="20"/>
      <c r="Y399" s="20"/>
      <c r="Z399" s="18"/>
      <c r="AA399" s="18"/>
      <c r="AB399" s="18"/>
      <c r="AC399" s="18"/>
      <c r="AD399" s="18"/>
      <c r="AE399" s="18"/>
      <c r="AF399" s="18"/>
      <c r="AG399" s="18"/>
      <c r="AH399" s="18"/>
      <c r="AI399" s="18"/>
      <c r="AJ399" s="18"/>
      <c r="AK399" s="18"/>
      <c r="AL399" s="18"/>
      <c r="AM399" s="18"/>
      <c r="AN399" s="18"/>
      <c r="AS399" s="5" t="s">
        <v>429</v>
      </c>
      <c r="AT399" s="4">
        <v>120.627</v>
      </c>
      <c r="AU399" s="4"/>
      <c r="AV399" s="4"/>
      <c r="AW399" s="4"/>
      <c r="AX399" s="4"/>
      <c r="BO399" t="s">
        <v>371</v>
      </c>
      <c r="BP399" t="s">
        <v>372</v>
      </c>
      <c r="BQ399" t="s">
        <v>372</v>
      </c>
      <c r="BV399" t="s">
        <v>371</v>
      </c>
      <c r="BW399" t="s">
        <v>372</v>
      </c>
      <c r="BX399" t="s">
        <v>372</v>
      </c>
      <c r="CC399" t="s">
        <v>371</v>
      </c>
      <c r="CD399" t="s">
        <v>372</v>
      </c>
      <c r="CE399" t="s">
        <v>372</v>
      </c>
      <c r="CJ399" s="5" t="s">
        <v>371</v>
      </c>
      <c r="CK399" s="5" t="s">
        <v>372</v>
      </c>
      <c r="CL399" s="5" t="s">
        <v>372</v>
      </c>
    </row>
    <row r="400" spans="1:90" x14ac:dyDescent="0.25">
      <c r="A400" s="16" t="s">
        <v>371</v>
      </c>
      <c r="B400" s="16" t="s">
        <v>372</v>
      </c>
      <c r="C400" s="16" t="s">
        <v>372</v>
      </c>
      <c r="D400" s="15"/>
      <c r="E400" s="15"/>
      <c r="F400" s="15"/>
      <c r="G400" s="15"/>
      <c r="I400" s="9" t="s">
        <v>262</v>
      </c>
      <c r="J400" s="9" t="s">
        <v>387</v>
      </c>
      <c r="K400" s="9"/>
      <c r="L400" s="9"/>
      <c r="M400" s="9"/>
      <c r="N400" s="9"/>
      <c r="O400" s="9"/>
      <c r="Q400" s="20" t="s">
        <v>744</v>
      </c>
      <c r="R400" s="20">
        <v>1831.88</v>
      </c>
      <c r="S400" s="20"/>
      <c r="T400" s="20"/>
      <c r="U400" s="20"/>
      <c r="V400" s="20"/>
      <c r="W400" s="20"/>
      <c r="X400" s="20"/>
      <c r="Y400" s="20"/>
      <c r="Z400" s="18"/>
      <c r="AA400" s="18"/>
      <c r="AB400" s="18"/>
      <c r="AC400" s="18"/>
      <c r="AD400" s="18"/>
      <c r="AE400" s="18"/>
      <c r="AF400" s="18"/>
      <c r="AG400" s="18"/>
      <c r="AH400" s="18"/>
      <c r="AI400" s="18"/>
      <c r="AJ400" s="18"/>
      <c r="AK400" s="18"/>
      <c r="AL400" s="18"/>
      <c r="AM400" s="18"/>
      <c r="AN400" s="18"/>
      <c r="AT400" s="4" t="s">
        <v>372</v>
      </c>
      <c r="AU400" s="4"/>
      <c r="AV400" s="4"/>
      <c r="AW400" s="4"/>
      <c r="AX400" s="4"/>
      <c r="BO400">
        <v>630</v>
      </c>
      <c r="BP400" t="s">
        <v>6</v>
      </c>
      <c r="BQ400" t="s">
        <v>864</v>
      </c>
      <c r="BV400">
        <v>630</v>
      </c>
      <c r="BW400" t="s">
        <v>6</v>
      </c>
      <c r="BX400" t="s">
        <v>864</v>
      </c>
      <c r="CC400">
        <v>630</v>
      </c>
      <c r="CD400" t="s">
        <v>263</v>
      </c>
      <c r="CE400" t="s">
        <v>262</v>
      </c>
      <c r="CJ400" s="5" t="s">
        <v>59</v>
      </c>
      <c r="CK400" s="5" t="s">
        <v>263</v>
      </c>
      <c r="CL400" s="5" t="s">
        <v>262</v>
      </c>
    </row>
    <row r="401" spans="1:90" x14ac:dyDescent="0.25">
      <c r="A401" s="16" t="s">
        <v>59</v>
      </c>
      <c r="B401" s="16" t="s">
        <v>263</v>
      </c>
      <c r="C401" s="16" t="s">
        <v>262</v>
      </c>
      <c r="D401" s="15"/>
      <c r="E401" s="15"/>
      <c r="F401" s="15"/>
      <c r="G401" s="15"/>
      <c r="I401" s="9"/>
      <c r="J401" s="9" t="s">
        <v>372</v>
      </c>
      <c r="K401" s="9"/>
      <c r="L401" s="9"/>
      <c r="M401" s="9"/>
      <c r="N401" s="9"/>
      <c r="O401" s="9"/>
      <c r="Q401" s="20"/>
      <c r="R401" s="20" t="s">
        <v>372</v>
      </c>
      <c r="S401" s="20"/>
      <c r="T401" s="20"/>
      <c r="U401" s="20"/>
      <c r="V401" s="20"/>
      <c r="W401" s="20"/>
      <c r="X401" s="20"/>
      <c r="Y401" s="20"/>
      <c r="Z401" s="18"/>
      <c r="AA401" s="18"/>
      <c r="AB401" s="18"/>
      <c r="AC401" s="18"/>
      <c r="AD401" s="18"/>
      <c r="AE401" s="18"/>
      <c r="AF401" s="18"/>
      <c r="AG401" s="18"/>
      <c r="AH401" s="18"/>
      <c r="AI401" s="18"/>
      <c r="AJ401" s="18"/>
      <c r="AK401" s="18"/>
      <c r="AL401" s="18"/>
      <c r="AM401" s="18"/>
      <c r="AN401" s="18"/>
      <c r="AS401" s="5" t="s">
        <v>443</v>
      </c>
      <c r="AT401" s="4">
        <v>1405.19</v>
      </c>
      <c r="AU401" s="4"/>
      <c r="AV401" s="4"/>
      <c r="AW401" s="4"/>
      <c r="AX401" s="4"/>
      <c r="BO401" t="s">
        <v>365</v>
      </c>
      <c r="BP401">
        <v>142.477</v>
      </c>
      <c r="BQ401">
        <v>16.861799999999999</v>
      </c>
      <c r="BV401" t="s">
        <v>365</v>
      </c>
      <c r="BW401">
        <v>142.477</v>
      </c>
      <c r="BX401">
        <v>21.269600000000001</v>
      </c>
      <c r="CC401" t="s">
        <v>365</v>
      </c>
      <c r="CD401">
        <v>250.99799999999999</v>
      </c>
      <c r="CE401">
        <v>63.125100000000003</v>
      </c>
      <c r="CJ401" s="5" t="s">
        <v>365</v>
      </c>
      <c r="CK401" s="5" t="s">
        <v>856</v>
      </c>
      <c r="CL401" s="5" t="s">
        <v>857</v>
      </c>
    </row>
    <row r="402" spans="1:90" x14ac:dyDescent="0.25">
      <c r="A402" s="16" t="s">
        <v>365</v>
      </c>
      <c r="B402" s="16" t="s">
        <v>735</v>
      </c>
      <c r="C402" s="16" t="s">
        <v>736</v>
      </c>
      <c r="D402" s="15"/>
      <c r="E402" s="15"/>
      <c r="F402" s="15"/>
      <c r="G402" s="15"/>
      <c r="I402" s="9"/>
      <c r="J402" s="9"/>
      <c r="K402" s="9"/>
      <c r="L402" s="9"/>
      <c r="M402" s="9"/>
      <c r="N402" s="9"/>
      <c r="O402" s="9"/>
      <c r="Q402" s="20" t="s">
        <v>746</v>
      </c>
      <c r="R402" s="20">
        <v>4105.8100000000004</v>
      </c>
      <c r="S402" s="19">
        <v>690</v>
      </c>
      <c r="T402" s="20"/>
      <c r="U402" s="20"/>
      <c r="V402" s="20"/>
      <c r="W402" s="20"/>
      <c r="X402" s="20"/>
      <c r="Y402" s="20"/>
      <c r="Z402" s="18"/>
      <c r="AA402" s="18"/>
      <c r="AB402" s="18"/>
      <c r="AC402" s="18"/>
      <c r="AD402" s="18"/>
      <c r="AE402" s="18"/>
      <c r="AF402" s="18"/>
      <c r="AG402" s="18"/>
      <c r="AH402" s="18"/>
      <c r="AI402" s="18"/>
      <c r="AJ402" s="18"/>
      <c r="AK402" s="18"/>
      <c r="AL402" s="18"/>
      <c r="AM402" s="18"/>
      <c r="AN402" s="18"/>
      <c r="AT402" s="4" t="s">
        <v>372</v>
      </c>
      <c r="AU402" s="4"/>
      <c r="AV402" s="4"/>
      <c r="AW402" s="4"/>
      <c r="AX402" s="4"/>
      <c r="BO402" t="s">
        <v>371</v>
      </c>
      <c r="BP402" t="s">
        <v>372</v>
      </c>
      <c r="BQ402" t="s">
        <v>372</v>
      </c>
      <c r="BV402" t="s">
        <v>371</v>
      </c>
      <c r="BW402" t="s">
        <v>372</v>
      </c>
      <c r="BX402" t="s">
        <v>372</v>
      </c>
      <c r="CC402" t="s">
        <v>371</v>
      </c>
      <c r="CD402" t="s">
        <v>372</v>
      </c>
      <c r="CE402" t="s">
        <v>372</v>
      </c>
      <c r="CJ402" s="5" t="s">
        <v>371</v>
      </c>
      <c r="CK402" s="5" t="s">
        <v>372</v>
      </c>
      <c r="CL402" s="5" t="s">
        <v>372</v>
      </c>
    </row>
    <row r="403" spans="1:90" x14ac:dyDescent="0.25">
      <c r="A403" s="16" t="s">
        <v>371</v>
      </c>
      <c r="B403" s="16" t="s">
        <v>372</v>
      </c>
      <c r="C403" s="16" t="s">
        <v>372</v>
      </c>
      <c r="D403" s="15"/>
      <c r="E403" s="15"/>
      <c r="F403" s="15"/>
      <c r="G403" s="15"/>
      <c r="I403" s="9"/>
      <c r="J403" s="9"/>
      <c r="K403" s="9"/>
      <c r="L403" s="9"/>
      <c r="M403" s="9"/>
      <c r="N403" s="9"/>
      <c r="O403" s="9"/>
      <c r="Q403" s="20"/>
      <c r="R403" s="20" t="s">
        <v>372</v>
      </c>
      <c r="S403" s="20"/>
      <c r="T403" s="20"/>
      <c r="U403" s="20"/>
      <c r="V403" s="20"/>
      <c r="W403" s="20"/>
      <c r="X403" s="20"/>
      <c r="Y403" s="20"/>
      <c r="Z403" s="18"/>
      <c r="AA403" s="18"/>
      <c r="AB403" s="18"/>
      <c r="AC403" s="18"/>
      <c r="AD403" s="18"/>
      <c r="AE403" s="18"/>
      <c r="AF403" s="18"/>
      <c r="AG403" s="18"/>
      <c r="AH403" s="18"/>
      <c r="AI403" s="18"/>
      <c r="AJ403" s="18"/>
      <c r="AK403" s="18"/>
      <c r="AL403" s="18"/>
      <c r="AM403" s="18"/>
      <c r="AN403" s="18"/>
      <c r="AS403" s="5" t="s">
        <v>448</v>
      </c>
      <c r="AT403" s="4" t="s">
        <v>471</v>
      </c>
      <c r="AU403" s="4"/>
      <c r="AV403" s="4"/>
      <c r="AW403" s="4"/>
      <c r="AX403" s="4"/>
      <c r="BO403">
        <v>660</v>
      </c>
      <c r="BP403" t="s">
        <v>6</v>
      </c>
      <c r="BQ403" t="s">
        <v>864</v>
      </c>
      <c r="BV403">
        <v>660</v>
      </c>
      <c r="BW403" t="s">
        <v>6</v>
      </c>
      <c r="BX403" t="s">
        <v>864</v>
      </c>
      <c r="CC403">
        <v>660</v>
      </c>
      <c r="CD403" t="s">
        <v>263</v>
      </c>
      <c r="CE403" t="s">
        <v>262</v>
      </c>
      <c r="CJ403" s="5" t="s">
        <v>61</v>
      </c>
      <c r="CK403" s="5" t="s">
        <v>263</v>
      </c>
      <c r="CL403" s="5" t="s">
        <v>262</v>
      </c>
    </row>
    <row r="404" spans="1:90" x14ac:dyDescent="0.25">
      <c r="A404" s="16" t="s">
        <v>61</v>
      </c>
      <c r="B404" s="16" t="s">
        <v>263</v>
      </c>
      <c r="C404" s="16" t="s">
        <v>262</v>
      </c>
      <c r="D404" s="15"/>
      <c r="E404" s="15"/>
      <c r="F404" s="15"/>
      <c r="G404" s="15"/>
      <c r="I404" s="9" t="s">
        <v>373</v>
      </c>
      <c r="J404" s="9"/>
      <c r="K404" s="9"/>
      <c r="L404" s="9"/>
      <c r="M404" s="9"/>
      <c r="N404" s="9"/>
      <c r="O404" s="9"/>
      <c r="Q404" s="20" t="s">
        <v>745</v>
      </c>
      <c r="R404" s="20">
        <v>5912.74</v>
      </c>
      <c r="S404" s="20"/>
      <c r="T404" s="20"/>
      <c r="U404" s="20"/>
      <c r="V404" s="20"/>
      <c r="W404" s="20"/>
      <c r="X404" s="20"/>
      <c r="Y404" s="20"/>
      <c r="Z404" s="18"/>
      <c r="AA404" s="18"/>
      <c r="AB404" s="18"/>
      <c r="AC404" s="18"/>
      <c r="AD404" s="18"/>
      <c r="AE404" s="18"/>
      <c r="AF404" s="18"/>
      <c r="AG404" s="18"/>
      <c r="AH404" s="18"/>
      <c r="AI404" s="18"/>
      <c r="AJ404" s="18"/>
      <c r="AK404" s="18"/>
      <c r="AL404" s="18"/>
      <c r="AM404" s="18"/>
      <c r="AN404" s="18"/>
      <c r="AT404" s="4" t="s">
        <v>372</v>
      </c>
      <c r="AU404" s="4"/>
      <c r="AV404" s="4"/>
      <c r="AW404" s="4"/>
      <c r="AX404" s="4"/>
      <c r="BO404" t="s">
        <v>365</v>
      </c>
      <c r="BP404">
        <v>83.322599999999994</v>
      </c>
      <c r="BQ404">
        <v>48.767800000000001</v>
      </c>
      <c r="BV404" t="s">
        <v>365</v>
      </c>
      <c r="BW404">
        <v>83.322599999999994</v>
      </c>
      <c r="BX404">
        <v>61.515999999999998</v>
      </c>
      <c r="CC404" t="s">
        <v>365</v>
      </c>
      <c r="CD404">
        <v>233.881</v>
      </c>
      <c r="CE404">
        <v>89.216999999999999</v>
      </c>
      <c r="CJ404" s="5" t="s">
        <v>365</v>
      </c>
      <c r="CK404" s="5" t="s">
        <v>858</v>
      </c>
      <c r="CL404" s="5" t="s">
        <v>859</v>
      </c>
    </row>
    <row r="405" spans="1:90" x14ac:dyDescent="0.25">
      <c r="A405" s="16" t="s">
        <v>365</v>
      </c>
      <c r="B405" s="16" t="s">
        <v>737</v>
      </c>
      <c r="C405" s="16" t="s">
        <v>738</v>
      </c>
      <c r="D405" s="15"/>
      <c r="E405" s="15"/>
      <c r="F405" s="15"/>
      <c r="G405" s="15"/>
      <c r="I405" s="9" t="s">
        <v>361</v>
      </c>
      <c r="J405" s="9" t="s">
        <v>365</v>
      </c>
      <c r="K405" s="9" t="s">
        <v>360</v>
      </c>
      <c r="L405" s="9"/>
      <c r="M405" s="9"/>
      <c r="N405" s="9"/>
      <c r="O405" s="9"/>
      <c r="Q405" s="20"/>
      <c r="R405" s="20" t="s">
        <v>372</v>
      </c>
      <c r="S405" s="20"/>
      <c r="T405" s="20"/>
      <c r="U405" s="20"/>
      <c r="V405" s="20"/>
      <c r="W405" s="20"/>
      <c r="X405" s="20"/>
      <c r="Y405" s="20"/>
      <c r="Z405" s="18"/>
      <c r="AA405" s="18"/>
      <c r="AB405" s="18"/>
      <c r="AC405" s="18"/>
      <c r="AD405" s="18"/>
      <c r="AE405" s="18"/>
      <c r="AF405" s="18"/>
      <c r="AG405" s="18"/>
      <c r="AH405" s="18"/>
      <c r="AI405" s="18"/>
      <c r="AJ405" s="18"/>
      <c r="AK405" s="18"/>
      <c r="AL405" s="18"/>
      <c r="AM405" s="18"/>
      <c r="AN405" s="18"/>
      <c r="AS405" s="5" t="s">
        <v>442</v>
      </c>
      <c r="AT405" s="4">
        <v>1800.83</v>
      </c>
      <c r="AU405" s="4" t="s">
        <v>23</v>
      </c>
      <c r="AV405" s="4"/>
      <c r="AW405" s="4"/>
      <c r="AX405" s="4"/>
      <c r="BO405" t="s">
        <v>371</v>
      </c>
      <c r="BP405" t="s">
        <v>372</v>
      </c>
      <c r="BQ405" t="s">
        <v>372</v>
      </c>
      <c r="BV405" t="s">
        <v>371</v>
      </c>
      <c r="BW405" t="s">
        <v>372</v>
      </c>
      <c r="BX405" t="s">
        <v>372</v>
      </c>
      <c r="CC405" t="s">
        <v>371</v>
      </c>
      <c r="CD405" t="s">
        <v>372</v>
      </c>
      <c r="CE405" t="s">
        <v>372</v>
      </c>
      <c r="CJ405" s="5" t="s">
        <v>371</v>
      </c>
      <c r="CK405" s="5" t="s">
        <v>372</v>
      </c>
      <c r="CL405" s="5" t="s">
        <v>372</v>
      </c>
    </row>
    <row r="406" spans="1:90" x14ac:dyDescent="0.25">
      <c r="A406" s="16" t="s">
        <v>371</v>
      </c>
      <c r="B406" s="16" t="s">
        <v>372</v>
      </c>
      <c r="C406" s="16" t="s">
        <v>372</v>
      </c>
      <c r="D406" s="15"/>
      <c r="E406" s="15"/>
      <c r="F406" s="15"/>
      <c r="G406" s="15"/>
      <c r="I406" s="9"/>
      <c r="J406" s="9" t="s">
        <v>371</v>
      </c>
      <c r="K406" s="9"/>
      <c r="L406" s="9"/>
      <c r="M406" s="9"/>
      <c r="N406" s="9"/>
      <c r="O406" s="9"/>
      <c r="Q406" s="20" t="s">
        <v>744</v>
      </c>
      <c r="R406" s="20">
        <v>1897.8</v>
      </c>
      <c r="S406" s="20"/>
      <c r="T406" s="20"/>
      <c r="U406" s="20"/>
      <c r="V406" s="20"/>
      <c r="W406" s="20"/>
      <c r="X406" s="20"/>
      <c r="Y406" s="20"/>
      <c r="Z406" s="18"/>
      <c r="AA406" s="18"/>
      <c r="AB406" s="18"/>
      <c r="AC406" s="18"/>
      <c r="AD406" s="18"/>
      <c r="AE406" s="18"/>
      <c r="AF406" s="18"/>
      <c r="AG406" s="18"/>
      <c r="AH406" s="18"/>
      <c r="AI406" s="18"/>
      <c r="AJ406" s="18"/>
      <c r="AK406" s="18"/>
      <c r="AL406" s="18"/>
      <c r="AM406" s="18"/>
      <c r="AN406" s="18"/>
      <c r="AT406" s="4" t="s">
        <v>372</v>
      </c>
      <c r="AU406" s="4"/>
      <c r="AV406" s="4"/>
      <c r="AW406" s="4"/>
      <c r="AX406" s="4"/>
      <c r="BO406">
        <v>690</v>
      </c>
      <c r="BP406" t="s">
        <v>6</v>
      </c>
      <c r="BQ406" t="s">
        <v>864</v>
      </c>
      <c r="BV406">
        <v>690</v>
      </c>
      <c r="BW406" t="s">
        <v>6</v>
      </c>
      <c r="BX406" t="s">
        <v>864</v>
      </c>
      <c r="CC406">
        <v>690</v>
      </c>
      <c r="CD406" t="s">
        <v>263</v>
      </c>
      <c r="CE406" t="s">
        <v>262</v>
      </c>
      <c r="CJ406" s="5" t="s">
        <v>63</v>
      </c>
      <c r="CK406" s="5" t="s">
        <v>263</v>
      </c>
      <c r="CL406" s="5" t="s">
        <v>262</v>
      </c>
    </row>
    <row r="407" spans="1:90" x14ac:dyDescent="0.25">
      <c r="A407" s="16" t="s">
        <v>63</v>
      </c>
      <c r="B407" s="16" t="s">
        <v>263</v>
      </c>
      <c r="C407" s="16" t="s">
        <v>262</v>
      </c>
      <c r="D407" s="15"/>
      <c r="E407" s="15"/>
      <c r="F407" s="15"/>
      <c r="G407" s="15"/>
      <c r="I407" s="9" t="s">
        <v>263</v>
      </c>
      <c r="J407" s="10">
        <v>163927</v>
      </c>
      <c r="K407" s="9">
        <v>300</v>
      </c>
      <c r="L407" s="9"/>
      <c r="M407" s="9"/>
      <c r="N407" s="9"/>
      <c r="O407" s="9"/>
      <c r="Q407" s="20"/>
      <c r="R407" s="20" t="s">
        <v>372</v>
      </c>
      <c r="S407" s="20"/>
      <c r="T407" s="20"/>
      <c r="U407" s="20"/>
      <c r="V407" s="20"/>
      <c r="W407" s="20"/>
      <c r="X407" s="20"/>
      <c r="Y407" s="20"/>
      <c r="Z407" s="18"/>
      <c r="AA407" s="18"/>
      <c r="AB407" s="18"/>
      <c r="AC407" s="18"/>
      <c r="AD407" s="18"/>
      <c r="AE407" s="18"/>
      <c r="AF407" s="18"/>
      <c r="AG407" s="18"/>
      <c r="AH407" s="18"/>
      <c r="AI407" s="18"/>
      <c r="AJ407" s="18"/>
      <c r="AK407" s="18"/>
      <c r="AL407" s="18"/>
      <c r="AM407" s="18"/>
      <c r="AN407" s="18"/>
      <c r="AS407" s="5" t="s">
        <v>427</v>
      </c>
      <c r="AT407" s="4">
        <v>47.524999999999999</v>
      </c>
      <c r="AU407" s="4"/>
      <c r="AV407" s="4"/>
      <c r="AW407" s="4"/>
      <c r="AX407" s="4"/>
      <c r="BO407" t="s">
        <v>365</v>
      </c>
      <c r="BP407">
        <v>93.899900000000002</v>
      </c>
      <c r="BQ407">
        <v>40.172600000000003</v>
      </c>
      <c r="BV407" t="s">
        <v>365</v>
      </c>
      <c r="BW407">
        <v>93.899900000000002</v>
      </c>
      <c r="BX407">
        <v>50.673999999999999</v>
      </c>
      <c r="CC407" t="s">
        <v>365</v>
      </c>
      <c r="CD407">
        <v>216.69300000000001</v>
      </c>
      <c r="CE407">
        <v>68.956800000000001</v>
      </c>
      <c r="CJ407" s="5" t="s">
        <v>365</v>
      </c>
      <c r="CK407" s="5" t="s">
        <v>860</v>
      </c>
      <c r="CL407" s="5" t="s">
        <v>861</v>
      </c>
    </row>
    <row r="408" spans="1:90" x14ac:dyDescent="0.25">
      <c r="A408" s="16" t="s">
        <v>365</v>
      </c>
      <c r="B408" s="16" t="s">
        <v>739</v>
      </c>
      <c r="C408" s="16" t="s">
        <v>740</v>
      </c>
      <c r="D408" s="15"/>
      <c r="E408" s="15"/>
      <c r="F408" s="15"/>
      <c r="G408" s="15"/>
      <c r="I408" s="9"/>
      <c r="J408" s="9" t="s">
        <v>372</v>
      </c>
      <c r="K408" s="9"/>
      <c r="L408" s="9"/>
      <c r="M408" s="9"/>
      <c r="N408" s="9"/>
      <c r="O408" s="9"/>
      <c r="Q408" s="20"/>
      <c r="R408" s="20"/>
      <c r="S408" s="20"/>
      <c r="T408" s="20"/>
      <c r="U408" s="20"/>
      <c r="V408" s="20"/>
      <c r="W408" s="20"/>
      <c r="X408" s="20"/>
      <c r="Y408" s="20"/>
      <c r="Z408" s="18"/>
      <c r="AA408" s="18"/>
      <c r="AB408" s="18"/>
      <c r="AC408" s="18"/>
      <c r="AD408" s="18"/>
      <c r="AE408" s="18"/>
      <c r="AF408" s="18"/>
      <c r="AG408" s="18"/>
      <c r="AH408" s="18"/>
      <c r="AI408" s="18"/>
      <c r="AJ408" s="18"/>
      <c r="AK408" s="18"/>
      <c r="AL408" s="18"/>
      <c r="AM408" s="18"/>
      <c r="AN408" s="18"/>
      <c r="AT408" s="4" t="s">
        <v>372</v>
      </c>
      <c r="AU408" s="4"/>
      <c r="AV408" s="4"/>
      <c r="AW408" s="4"/>
      <c r="AX408" s="4"/>
      <c r="BO408" t="s">
        <v>371</v>
      </c>
      <c r="BP408" t="s">
        <v>372</v>
      </c>
      <c r="BQ408" t="s">
        <v>372</v>
      </c>
      <c r="BV408" t="s">
        <v>371</v>
      </c>
      <c r="BW408" t="s">
        <v>372</v>
      </c>
      <c r="BX408" t="s">
        <v>372</v>
      </c>
      <c r="CC408" t="s">
        <v>371</v>
      </c>
      <c r="CD408" t="s">
        <v>372</v>
      </c>
      <c r="CE408" t="s">
        <v>372</v>
      </c>
      <c r="CJ408" s="5" t="s">
        <v>371</v>
      </c>
      <c r="CK408" s="5" t="s">
        <v>372</v>
      </c>
      <c r="CL408" s="5" t="s">
        <v>372</v>
      </c>
    </row>
    <row r="409" spans="1:90" x14ac:dyDescent="0.25">
      <c r="A409" s="16" t="s">
        <v>371</v>
      </c>
      <c r="B409" s="16" t="s">
        <v>372</v>
      </c>
      <c r="C409" s="16" t="s">
        <v>372</v>
      </c>
      <c r="D409" s="15"/>
      <c r="E409" s="15"/>
      <c r="F409" s="15"/>
      <c r="G409" s="15"/>
      <c r="I409" s="9" t="s">
        <v>262</v>
      </c>
      <c r="J409" s="10">
        <v>776493</v>
      </c>
      <c r="K409" s="9"/>
      <c r="L409" s="9"/>
      <c r="M409" s="9"/>
      <c r="N409" s="9"/>
      <c r="O409" s="9"/>
      <c r="Q409" s="20"/>
      <c r="R409" s="20"/>
      <c r="S409" s="20"/>
      <c r="T409" s="20"/>
      <c r="U409" s="20"/>
      <c r="V409" s="20"/>
      <c r="W409" s="20"/>
      <c r="X409" s="20"/>
      <c r="Y409" s="20"/>
      <c r="Z409" s="18"/>
      <c r="AA409" s="18"/>
      <c r="AB409" s="18"/>
      <c r="AC409" s="18"/>
      <c r="AD409" s="18"/>
      <c r="AE409" s="18"/>
      <c r="AF409" s="18"/>
      <c r="AG409" s="18"/>
      <c r="AH409" s="18"/>
      <c r="AI409" s="18"/>
      <c r="AJ409" s="18"/>
      <c r="AK409" s="18"/>
      <c r="AL409" s="18"/>
      <c r="AM409" s="18"/>
      <c r="AN409" s="18"/>
      <c r="AS409" s="5" t="s">
        <v>429</v>
      </c>
      <c r="AT409" s="4">
        <v>1867.94</v>
      </c>
      <c r="AU409" s="4"/>
      <c r="AV409" s="4"/>
      <c r="AW409" s="4"/>
      <c r="AX409" s="4"/>
    </row>
    <row r="410" spans="1:90" x14ac:dyDescent="0.25">
      <c r="A410" s="15"/>
      <c r="B410" s="15"/>
      <c r="C410" s="15"/>
      <c r="D410" s="15"/>
      <c r="E410" s="15"/>
      <c r="F410" s="15"/>
      <c r="G410" s="15"/>
      <c r="I410" s="9"/>
      <c r="J410" s="9" t="s">
        <v>372</v>
      </c>
      <c r="K410" s="9"/>
      <c r="L410" s="9"/>
      <c r="M410" s="9"/>
      <c r="N410" s="9"/>
      <c r="O410" s="9"/>
      <c r="Q410" s="20" t="s">
        <v>375</v>
      </c>
      <c r="R410" s="20"/>
      <c r="S410" s="20"/>
      <c r="T410" s="20"/>
      <c r="U410" s="20"/>
      <c r="V410" s="20"/>
      <c r="W410" s="20"/>
      <c r="X410" s="20"/>
      <c r="Y410" s="20"/>
      <c r="Z410" s="18"/>
      <c r="AA410" s="18"/>
      <c r="AB410" s="18"/>
      <c r="AC410" s="18"/>
      <c r="AD410" s="18"/>
      <c r="AE410" s="18"/>
      <c r="AF410" s="18"/>
      <c r="AG410" s="18"/>
      <c r="AH410" s="18"/>
      <c r="AI410" s="18"/>
      <c r="AJ410" s="18"/>
      <c r="AK410" s="18"/>
      <c r="AL410" s="18"/>
      <c r="AM410" s="18"/>
      <c r="AN410" s="18"/>
      <c r="AT410" s="4" t="s">
        <v>372</v>
      </c>
      <c r="AU410" s="4"/>
      <c r="AV410" s="4"/>
      <c r="AW410" s="4"/>
      <c r="AX410" s="4"/>
    </row>
    <row r="411" spans="1:90" x14ac:dyDescent="0.25">
      <c r="A411" s="15"/>
      <c r="B411" s="15"/>
      <c r="C411" s="15"/>
      <c r="D411" s="15"/>
      <c r="E411" s="15"/>
      <c r="F411" s="15"/>
      <c r="G411" s="15"/>
      <c r="I411" s="9"/>
      <c r="J411" s="9"/>
      <c r="K411" s="9"/>
      <c r="L411" s="9"/>
      <c r="M411" s="9"/>
      <c r="N411" s="9"/>
      <c r="O411" s="9"/>
      <c r="Q411" s="20"/>
      <c r="R411" s="20"/>
      <c r="S411" s="20"/>
      <c r="T411" s="20"/>
      <c r="U411" s="20"/>
      <c r="V411" s="20"/>
      <c r="W411" s="20"/>
      <c r="X411" s="20"/>
      <c r="Y411" s="20"/>
      <c r="Z411" s="18"/>
      <c r="AA411" s="18"/>
      <c r="AB411" s="18"/>
      <c r="AC411" s="18"/>
      <c r="AD411" s="18"/>
      <c r="AE411" s="18"/>
      <c r="AF411" s="18"/>
      <c r="AG411" s="18"/>
      <c r="AH411" s="18"/>
      <c r="AI411" s="18"/>
      <c r="AJ411" s="18"/>
      <c r="AK411" s="18"/>
      <c r="AL411" s="18"/>
      <c r="AM411" s="18"/>
      <c r="AN411" s="18"/>
      <c r="AS411" s="5" t="s">
        <v>443</v>
      </c>
      <c r="AT411" s="4">
        <v>411.64400000000001</v>
      </c>
      <c r="AU411" s="4"/>
      <c r="AV411" s="4"/>
      <c r="AW411" s="4"/>
      <c r="AX411" s="4"/>
    </row>
    <row r="412" spans="1:90" x14ac:dyDescent="0.25">
      <c r="I412" s="9"/>
      <c r="J412" s="9"/>
      <c r="K412" s="9"/>
      <c r="L412" s="9"/>
      <c r="M412" s="9"/>
      <c r="N412" s="9"/>
      <c r="O412" s="9"/>
      <c r="Q412" s="19">
        <v>0</v>
      </c>
      <c r="R412" s="20" t="s">
        <v>746</v>
      </c>
      <c r="S412" s="20" t="s">
        <v>745</v>
      </c>
      <c r="T412" s="20" t="s">
        <v>744</v>
      </c>
      <c r="U412" s="20"/>
      <c r="V412" s="20"/>
      <c r="W412" s="20"/>
      <c r="X412" s="20"/>
      <c r="Y412" s="20"/>
      <c r="Z412" s="18"/>
      <c r="AA412" s="18"/>
      <c r="AB412" s="18"/>
      <c r="AC412" s="18"/>
      <c r="AD412" s="18"/>
      <c r="AE412" s="18"/>
      <c r="AF412" s="18"/>
      <c r="AG412" s="18"/>
      <c r="AH412" s="18"/>
      <c r="AI412" s="18"/>
      <c r="AJ412" s="18"/>
      <c r="AK412" s="18"/>
      <c r="AL412" s="18"/>
      <c r="AM412" s="18"/>
      <c r="AN412" s="18"/>
      <c r="AT412" s="4" t="s">
        <v>372</v>
      </c>
      <c r="AU412" s="4"/>
      <c r="AV412" s="4"/>
      <c r="AW412" s="4"/>
      <c r="AX412" s="4"/>
    </row>
    <row r="413" spans="1:90" x14ac:dyDescent="0.25">
      <c r="I413" s="9" t="s">
        <v>375</v>
      </c>
      <c r="J413" s="9"/>
      <c r="K413" s="9"/>
      <c r="L413" s="9"/>
      <c r="M413" s="9"/>
      <c r="N413" s="9"/>
      <c r="O413" s="9"/>
      <c r="Q413" s="20" t="s">
        <v>370</v>
      </c>
      <c r="R413" s="20">
        <v>79.14</v>
      </c>
      <c r="S413" s="20">
        <v>15.05</v>
      </c>
      <c r="T413" s="20">
        <v>5.81</v>
      </c>
      <c r="U413" s="20"/>
      <c r="V413" s="20"/>
      <c r="W413" s="20"/>
      <c r="X413" s="20"/>
      <c r="Y413" s="20"/>
      <c r="Z413" s="18"/>
      <c r="AA413" s="18"/>
      <c r="AB413" s="18"/>
      <c r="AC413" s="18"/>
      <c r="AD413" s="18"/>
      <c r="AE413" s="18"/>
      <c r="AF413" s="18"/>
      <c r="AG413" s="18"/>
      <c r="AH413" s="18"/>
      <c r="AI413" s="18"/>
      <c r="AJ413" s="18"/>
      <c r="AK413" s="18"/>
      <c r="AL413" s="18"/>
      <c r="AM413" s="18"/>
      <c r="AN413" s="18"/>
      <c r="AS413" s="5" t="s">
        <v>448</v>
      </c>
      <c r="AT413" s="4">
        <v>10959.6</v>
      </c>
      <c r="AU413" s="4"/>
      <c r="AV413" s="4"/>
      <c r="AW413" s="4"/>
      <c r="AX413" s="4"/>
    </row>
    <row r="414" spans="1:90" x14ac:dyDescent="0.25">
      <c r="I414" s="9"/>
      <c r="J414" s="9"/>
      <c r="K414" s="9"/>
      <c r="L414" s="9"/>
      <c r="M414" s="9"/>
      <c r="N414" s="9"/>
      <c r="O414" s="9"/>
      <c r="Q414" s="20" t="s">
        <v>371</v>
      </c>
      <c r="R414" s="20" t="s">
        <v>372</v>
      </c>
      <c r="S414" s="20" t="s">
        <v>372</v>
      </c>
      <c r="T414" s="20" t="s">
        <v>372</v>
      </c>
      <c r="U414" s="20"/>
      <c r="V414" s="20"/>
      <c r="W414" s="20"/>
      <c r="X414" s="20"/>
      <c r="Y414" s="20"/>
      <c r="Z414" s="18"/>
      <c r="AA414" s="18"/>
      <c r="AB414" s="18"/>
      <c r="AC414" s="18"/>
      <c r="AD414" s="18"/>
      <c r="AE414" s="18"/>
      <c r="AF414" s="18"/>
      <c r="AG414" s="18"/>
      <c r="AH414" s="18"/>
      <c r="AI414" s="18"/>
      <c r="AJ414" s="18"/>
      <c r="AK414" s="18"/>
      <c r="AL414" s="18"/>
      <c r="AM414" s="18"/>
      <c r="AN414" s="18"/>
      <c r="AT414" s="4" t="s">
        <v>372</v>
      </c>
      <c r="AU414" s="4"/>
      <c r="AV414" s="4"/>
      <c r="AW414" s="4"/>
      <c r="AX414" s="4"/>
    </row>
    <row r="415" spans="1:90" x14ac:dyDescent="0.25">
      <c r="I415" s="9">
        <v>300</v>
      </c>
      <c r="J415" s="9" t="s">
        <v>263</v>
      </c>
      <c r="K415" s="9" t="s">
        <v>262</v>
      </c>
      <c r="L415" s="9"/>
      <c r="M415" s="9"/>
      <c r="N415" s="9"/>
      <c r="O415" s="9"/>
      <c r="Q415" s="19">
        <v>30</v>
      </c>
      <c r="R415" s="20" t="s">
        <v>746</v>
      </c>
      <c r="S415" s="20" t="s">
        <v>745</v>
      </c>
      <c r="T415" s="20" t="s">
        <v>744</v>
      </c>
      <c r="U415" s="20"/>
      <c r="V415" s="20"/>
      <c r="W415" s="20"/>
      <c r="X415" s="20"/>
      <c r="Y415" s="20"/>
      <c r="Z415" s="18"/>
      <c r="AA415" s="18"/>
      <c r="AB415" s="18"/>
      <c r="AC415" s="18"/>
      <c r="AD415" s="18"/>
      <c r="AE415" s="18"/>
      <c r="AF415" s="18"/>
      <c r="AG415" s="18"/>
      <c r="AH415" s="18"/>
      <c r="AI415" s="18"/>
      <c r="AJ415" s="18"/>
      <c r="AK415" s="18"/>
      <c r="AL415" s="18"/>
      <c r="AM415" s="18"/>
      <c r="AN415" s="18"/>
      <c r="AS415" s="5" t="s">
        <v>442</v>
      </c>
      <c r="AT415" s="4">
        <v>1554.93</v>
      </c>
      <c r="AU415" s="4" t="s">
        <v>25</v>
      </c>
      <c r="AV415" s="4"/>
      <c r="AW415" s="4"/>
      <c r="AX415" s="4"/>
    </row>
    <row r="416" spans="1:90" x14ac:dyDescent="0.25">
      <c r="I416" s="9" t="s">
        <v>370</v>
      </c>
      <c r="J416" s="9" t="s">
        <v>386</v>
      </c>
      <c r="K416" s="9" t="s">
        <v>387</v>
      </c>
      <c r="L416" s="9"/>
      <c r="M416" s="9"/>
      <c r="N416" s="9"/>
      <c r="O416" s="9"/>
      <c r="Q416" s="20" t="s">
        <v>370</v>
      </c>
      <c r="R416" s="20">
        <v>76.650000000000006</v>
      </c>
      <c r="S416" s="20">
        <v>17.5</v>
      </c>
      <c r="T416" s="20">
        <v>5.85</v>
      </c>
      <c r="U416" s="20"/>
      <c r="V416" s="20"/>
      <c r="W416" s="20"/>
      <c r="X416" s="20"/>
      <c r="Y416" s="20"/>
      <c r="Z416" s="18"/>
      <c r="AA416" s="18"/>
      <c r="AB416" s="18"/>
      <c r="AC416" s="18"/>
      <c r="AD416" s="18"/>
      <c r="AE416" s="18"/>
      <c r="AF416" s="18"/>
      <c r="AG416" s="18"/>
      <c r="AH416" s="18"/>
      <c r="AI416" s="18"/>
      <c r="AJ416" s="18"/>
      <c r="AK416" s="18"/>
      <c r="AL416" s="18"/>
      <c r="AM416" s="18"/>
      <c r="AN416" s="18"/>
      <c r="AT416" s="4" t="s">
        <v>372</v>
      </c>
      <c r="AU416" s="4"/>
      <c r="AV416" s="4"/>
      <c r="AW416" s="4"/>
      <c r="AX416" s="4"/>
    </row>
    <row r="417" spans="9:50" x14ac:dyDescent="0.25">
      <c r="I417" s="9" t="s">
        <v>371</v>
      </c>
      <c r="J417" s="9" t="s">
        <v>372</v>
      </c>
      <c r="K417" s="9" t="s">
        <v>372</v>
      </c>
      <c r="L417" s="9"/>
      <c r="M417" s="9"/>
      <c r="N417" s="9"/>
      <c r="O417" s="9"/>
      <c r="Q417" s="20" t="s">
        <v>371</v>
      </c>
      <c r="R417" s="20" t="s">
        <v>372</v>
      </c>
      <c r="S417" s="20" t="s">
        <v>372</v>
      </c>
      <c r="T417" s="20" t="s">
        <v>372</v>
      </c>
      <c r="U417" s="20"/>
      <c r="V417" s="20"/>
      <c r="W417" s="20"/>
      <c r="X417" s="20"/>
      <c r="Y417" s="20"/>
      <c r="Z417" s="18"/>
      <c r="AA417" s="18"/>
      <c r="AB417" s="18"/>
      <c r="AC417" s="18"/>
      <c r="AD417" s="18"/>
      <c r="AE417" s="18"/>
      <c r="AF417" s="18"/>
      <c r="AG417" s="18"/>
      <c r="AH417" s="18"/>
      <c r="AI417" s="18"/>
      <c r="AJ417" s="18"/>
      <c r="AK417" s="18"/>
      <c r="AL417" s="18"/>
      <c r="AM417" s="18"/>
      <c r="AN417" s="18"/>
      <c r="AS417" s="5" t="s">
        <v>427</v>
      </c>
      <c r="AT417" s="4">
        <v>7.6051299999999999E-4</v>
      </c>
      <c r="AU417" s="4"/>
      <c r="AV417" s="4"/>
      <c r="AW417" s="4"/>
      <c r="AX417" s="4"/>
    </row>
    <row r="418" spans="9:50" x14ac:dyDescent="0.25">
      <c r="I418" s="9"/>
      <c r="J418" s="9"/>
      <c r="K418" s="9"/>
      <c r="L418" s="9"/>
      <c r="M418" s="9"/>
      <c r="N418" s="9"/>
      <c r="O418" s="9"/>
      <c r="Q418" s="19">
        <v>60</v>
      </c>
      <c r="R418" s="20" t="s">
        <v>746</v>
      </c>
      <c r="S418" s="20" t="s">
        <v>745</v>
      </c>
      <c r="T418" s="20" t="s">
        <v>744</v>
      </c>
      <c r="U418" s="20"/>
      <c r="V418" s="20"/>
      <c r="W418" s="20"/>
      <c r="X418" s="20"/>
      <c r="Y418" s="20"/>
      <c r="Z418" s="18"/>
      <c r="AA418" s="18"/>
      <c r="AB418" s="18"/>
      <c r="AC418" s="18"/>
      <c r="AD418" s="18"/>
      <c r="AE418" s="18"/>
      <c r="AF418" s="18"/>
      <c r="AG418" s="18"/>
      <c r="AH418" s="18"/>
      <c r="AI418" s="18"/>
      <c r="AJ418" s="18"/>
      <c r="AK418" s="18"/>
      <c r="AL418" s="18"/>
      <c r="AM418" s="18"/>
      <c r="AN418" s="18"/>
      <c r="AT418" s="4" t="s">
        <v>372</v>
      </c>
      <c r="AU418" s="4"/>
      <c r="AV418" s="4"/>
      <c r="AW418" s="4"/>
      <c r="AX418" s="4"/>
    </row>
    <row r="419" spans="9:50" x14ac:dyDescent="0.25">
      <c r="I419" s="9" t="s">
        <v>376</v>
      </c>
      <c r="J419" s="9"/>
      <c r="K419" s="9"/>
      <c r="L419" s="9"/>
      <c r="M419" s="9"/>
      <c r="N419" s="9"/>
      <c r="O419" s="9"/>
      <c r="Q419" s="20" t="s">
        <v>370</v>
      </c>
      <c r="R419" s="20">
        <v>69.69</v>
      </c>
      <c r="S419" s="20">
        <v>22.8</v>
      </c>
      <c r="T419" s="20">
        <v>7.51</v>
      </c>
      <c r="U419" s="20"/>
      <c r="V419" s="20"/>
      <c r="W419" s="20"/>
      <c r="X419" s="20"/>
      <c r="Y419" s="20"/>
      <c r="Z419" s="18"/>
      <c r="AA419" s="18"/>
      <c r="AB419" s="18"/>
      <c r="AC419" s="18"/>
      <c r="AD419" s="18"/>
      <c r="AE419" s="18"/>
      <c r="AF419" s="18"/>
      <c r="AG419" s="18"/>
      <c r="AH419" s="18"/>
      <c r="AI419" s="18"/>
      <c r="AJ419" s="18"/>
      <c r="AK419" s="18"/>
      <c r="AL419" s="18"/>
      <c r="AM419" s="18"/>
      <c r="AN419" s="18"/>
      <c r="AS419" s="5" t="s">
        <v>429</v>
      </c>
      <c r="AT419" s="4">
        <v>2031.08</v>
      </c>
      <c r="AU419" s="4"/>
      <c r="AV419" s="4"/>
      <c r="AW419" s="4"/>
      <c r="AX419" s="4"/>
    </row>
    <row r="420" spans="9:50" x14ac:dyDescent="0.25">
      <c r="I420" s="9"/>
      <c r="J420" s="9"/>
      <c r="K420" s="9"/>
      <c r="L420" s="9"/>
      <c r="M420" s="9"/>
      <c r="N420" s="9"/>
      <c r="O420" s="9"/>
      <c r="Q420" s="20" t="s">
        <v>371</v>
      </c>
      <c r="R420" s="20" t="s">
        <v>372</v>
      </c>
      <c r="S420" s="20" t="s">
        <v>372</v>
      </c>
      <c r="T420" s="20" t="s">
        <v>372</v>
      </c>
      <c r="U420" s="20"/>
      <c r="V420" s="20"/>
      <c r="W420" s="20"/>
      <c r="X420" s="20"/>
      <c r="Y420" s="20"/>
      <c r="Z420" s="18"/>
      <c r="AA420" s="18"/>
      <c r="AB420" s="18"/>
      <c r="AC420" s="18"/>
      <c r="AD420" s="18"/>
      <c r="AE420" s="18"/>
      <c r="AF420" s="18"/>
      <c r="AG420" s="18"/>
      <c r="AH420" s="18"/>
      <c r="AI420" s="18"/>
      <c r="AJ420" s="18"/>
      <c r="AK420" s="18"/>
      <c r="AL420" s="18"/>
      <c r="AM420" s="18"/>
      <c r="AN420" s="18"/>
      <c r="AT420" s="4" t="s">
        <v>372</v>
      </c>
      <c r="AU420" s="4"/>
      <c r="AV420" s="4"/>
      <c r="AW420" s="4"/>
      <c r="AX420" s="4"/>
    </row>
    <row r="421" spans="9:50" x14ac:dyDescent="0.25">
      <c r="I421" s="9">
        <v>300</v>
      </c>
      <c r="J421" s="9" t="s">
        <v>263</v>
      </c>
      <c r="K421" s="9" t="s">
        <v>262</v>
      </c>
      <c r="L421" s="9"/>
      <c r="M421" s="9"/>
      <c r="N421" s="9"/>
      <c r="O421" s="9"/>
      <c r="Q421" s="19">
        <v>90</v>
      </c>
      <c r="R421" s="20" t="s">
        <v>746</v>
      </c>
      <c r="S421" s="20" t="s">
        <v>745</v>
      </c>
      <c r="T421" s="20" t="s">
        <v>744</v>
      </c>
      <c r="U421" s="20"/>
      <c r="V421" s="20"/>
      <c r="W421" s="20"/>
      <c r="X421" s="20"/>
      <c r="Y421" s="20"/>
      <c r="Z421" s="18"/>
      <c r="AA421" s="18"/>
      <c r="AB421" s="18"/>
      <c r="AC421" s="18"/>
      <c r="AD421" s="18"/>
      <c r="AE421" s="18"/>
      <c r="AF421" s="18"/>
      <c r="AG421" s="18"/>
      <c r="AH421" s="18"/>
      <c r="AI421" s="18"/>
      <c r="AJ421" s="18"/>
      <c r="AK421" s="18"/>
      <c r="AL421" s="18"/>
      <c r="AM421" s="18"/>
      <c r="AN421" s="18"/>
      <c r="AS421" s="5" t="s">
        <v>443</v>
      </c>
      <c r="AT421" s="4">
        <v>335.14100000000002</v>
      </c>
      <c r="AU421" s="4"/>
      <c r="AV421" s="4"/>
      <c r="AW421" s="4"/>
      <c r="AX421" s="4"/>
    </row>
    <row r="422" spans="9:50" x14ac:dyDescent="0.25">
      <c r="I422" s="9" t="s">
        <v>365</v>
      </c>
      <c r="J422" s="10">
        <v>163927</v>
      </c>
      <c r="K422" s="10">
        <v>776493</v>
      </c>
      <c r="L422" s="9"/>
      <c r="M422" s="9"/>
      <c r="N422" s="9"/>
      <c r="O422" s="9"/>
      <c r="Q422" s="20" t="s">
        <v>370</v>
      </c>
      <c r="R422" s="20">
        <v>62.79</v>
      </c>
      <c r="S422" s="20">
        <v>26.1</v>
      </c>
      <c r="T422" s="20">
        <v>11.11</v>
      </c>
      <c r="U422" s="20"/>
      <c r="V422" s="20"/>
      <c r="W422" s="20"/>
      <c r="X422" s="20"/>
      <c r="Y422" s="20"/>
      <c r="Z422" s="18"/>
      <c r="AA422" s="18"/>
      <c r="AB422" s="18"/>
      <c r="AC422" s="18"/>
      <c r="AD422" s="18"/>
      <c r="AE422" s="18"/>
      <c r="AF422" s="18"/>
      <c r="AG422" s="18"/>
      <c r="AH422" s="18"/>
      <c r="AI422" s="18"/>
      <c r="AJ422" s="18"/>
      <c r="AK422" s="18"/>
      <c r="AL422" s="18"/>
      <c r="AM422" s="18"/>
      <c r="AN422" s="18"/>
      <c r="AT422" s="4" t="s">
        <v>372</v>
      </c>
      <c r="AU422" s="4"/>
      <c r="AV422" s="4"/>
      <c r="AW422" s="4"/>
      <c r="AX422" s="4"/>
    </row>
    <row r="423" spans="9:50" x14ac:dyDescent="0.25">
      <c r="I423" s="9" t="s">
        <v>371</v>
      </c>
      <c r="J423" s="9" t="s">
        <v>372</v>
      </c>
      <c r="K423" s="9" t="s">
        <v>372</v>
      </c>
      <c r="L423" s="9"/>
      <c r="M423" s="9"/>
      <c r="N423" s="9"/>
      <c r="O423" s="9"/>
      <c r="Q423" s="20" t="s">
        <v>371</v>
      </c>
      <c r="R423" s="20" t="s">
        <v>372</v>
      </c>
      <c r="S423" s="20" t="s">
        <v>372</v>
      </c>
      <c r="T423" s="20" t="s">
        <v>372</v>
      </c>
      <c r="U423" s="20"/>
      <c r="V423" s="20"/>
      <c r="W423" s="20"/>
      <c r="X423" s="20"/>
      <c r="Y423" s="20"/>
      <c r="Z423" s="18"/>
      <c r="AA423" s="18"/>
      <c r="AB423" s="18"/>
      <c r="AC423" s="18"/>
      <c r="AD423" s="18"/>
      <c r="AE423" s="18"/>
      <c r="AF423" s="18"/>
      <c r="AG423" s="18"/>
      <c r="AH423" s="18"/>
      <c r="AI423" s="18"/>
      <c r="AJ423" s="18"/>
      <c r="AK423" s="18"/>
      <c r="AL423" s="18"/>
      <c r="AM423" s="18"/>
      <c r="AN423" s="18"/>
      <c r="AS423" s="5" t="s">
        <v>448</v>
      </c>
      <c r="AT423" s="4" t="s">
        <v>490</v>
      </c>
      <c r="AU423" s="4"/>
      <c r="AV423" s="4"/>
      <c r="AW423" s="4"/>
      <c r="AX423" s="4"/>
    </row>
    <row r="424" spans="9:50" x14ac:dyDescent="0.25">
      <c r="I424" s="9"/>
      <c r="J424" s="9"/>
      <c r="K424" s="9"/>
      <c r="L424" s="9"/>
      <c r="M424" s="9"/>
      <c r="N424" s="9"/>
      <c r="O424" s="9"/>
      <c r="Q424" s="19">
        <v>120</v>
      </c>
      <c r="R424" s="20" t="s">
        <v>746</v>
      </c>
      <c r="S424" s="20" t="s">
        <v>745</v>
      </c>
      <c r="T424" s="20" t="s">
        <v>744</v>
      </c>
      <c r="U424" s="20"/>
      <c r="V424" s="20"/>
      <c r="W424" s="20"/>
      <c r="X424" s="20"/>
      <c r="Y424" s="20"/>
      <c r="Z424" s="18"/>
      <c r="AA424" s="18"/>
      <c r="AB424" s="18"/>
      <c r="AC424" s="18"/>
      <c r="AD424" s="18"/>
      <c r="AE424" s="18"/>
      <c r="AF424" s="18"/>
      <c r="AG424" s="18"/>
      <c r="AH424" s="18"/>
      <c r="AI424" s="18"/>
      <c r="AJ424" s="18"/>
      <c r="AK424" s="18"/>
      <c r="AL424" s="18"/>
      <c r="AM424" s="18"/>
      <c r="AN424" s="18"/>
      <c r="AT424" s="4" t="s">
        <v>372</v>
      </c>
      <c r="AU424" s="4"/>
      <c r="AV424" s="4"/>
      <c r="AW424" s="4"/>
      <c r="AX424" s="4"/>
    </row>
    <row r="425" spans="9:50" x14ac:dyDescent="0.25">
      <c r="I425" s="9"/>
      <c r="J425" s="9"/>
      <c r="K425" s="9"/>
      <c r="L425" s="9"/>
      <c r="M425" s="9"/>
      <c r="N425" s="9"/>
      <c r="O425" s="9"/>
      <c r="Q425" s="20" t="s">
        <v>370</v>
      </c>
      <c r="R425" s="20">
        <v>56.99</v>
      </c>
      <c r="S425" s="20">
        <v>32.9</v>
      </c>
      <c r="T425" s="20">
        <v>10.11</v>
      </c>
      <c r="U425" s="20"/>
      <c r="V425" s="20"/>
      <c r="W425" s="20"/>
      <c r="X425" s="20"/>
      <c r="Y425" s="20"/>
      <c r="Z425" s="18"/>
      <c r="AA425" s="18"/>
      <c r="AB425" s="18"/>
      <c r="AC425" s="18"/>
      <c r="AD425" s="18"/>
      <c r="AE425" s="18"/>
      <c r="AF425" s="18"/>
      <c r="AG425" s="18"/>
      <c r="AH425" s="18"/>
      <c r="AI425" s="18"/>
      <c r="AJ425" s="18"/>
      <c r="AK425" s="18"/>
      <c r="AL425" s="18"/>
      <c r="AM425" s="18"/>
      <c r="AN425" s="18"/>
      <c r="AS425" s="5" t="s">
        <v>442</v>
      </c>
      <c r="AT425" s="4">
        <v>1462.63</v>
      </c>
      <c r="AU425" s="4" t="s">
        <v>27</v>
      </c>
      <c r="AV425" s="4"/>
      <c r="AW425" s="4"/>
      <c r="AX425" s="4"/>
    </row>
    <row r="426" spans="9:50" x14ac:dyDescent="0.25">
      <c r="I426" s="9" t="s">
        <v>7</v>
      </c>
      <c r="J426" s="9"/>
      <c r="K426" s="9"/>
      <c r="L426" s="9"/>
      <c r="M426" s="9"/>
      <c r="N426" s="9"/>
      <c r="O426" s="9"/>
      <c r="Q426" s="20" t="s">
        <v>371</v>
      </c>
      <c r="R426" s="20" t="s">
        <v>372</v>
      </c>
      <c r="S426" s="20" t="s">
        <v>372</v>
      </c>
      <c r="T426" s="20" t="s">
        <v>372</v>
      </c>
      <c r="U426" s="20"/>
      <c r="V426" s="20"/>
      <c r="W426" s="20"/>
      <c r="X426" s="20"/>
      <c r="Y426" s="20"/>
      <c r="Z426" s="18"/>
      <c r="AA426" s="18"/>
      <c r="AB426" s="18"/>
      <c r="AC426" s="18"/>
      <c r="AD426" s="18"/>
      <c r="AE426" s="18"/>
      <c r="AF426" s="18"/>
      <c r="AG426" s="18"/>
      <c r="AH426" s="18"/>
      <c r="AI426" s="18"/>
      <c r="AJ426" s="18"/>
      <c r="AK426" s="18"/>
      <c r="AL426" s="18"/>
      <c r="AM426" s="18"/>
      <c r="AN426" s="18"/>
      <c r="AT426" s="4" t="s">
        <v>372</v>
      </c>
      <c r="AU426" s="4"/>
      <c r="AV426" s="4"/>
      <c r="AW426" s="4"/>
      <c r="AX426" s="4"/>
    </row>
    <row r="427" spans="9:50" x14ac:dyDescent="0.25">
      <c r="I427" s="9"/>
      <c r="J427" s="9"/>
      <c r="K427" s="9"/>
      <c r="L427" s="9"/>
      <c r="M427" s="9"/>
      <c r="N427" s="9"/>
      <c r="O427" s="9"/>
      <c r="Q427" s="19">
        <v>150</v>
      </c>
      <c r="R427" s="20" t="s">
        <v>746</v>
      </c>
      <c r="S427" s="20" t="s">
        <v>745</v>
      </c>
      <c r="T427" s="20" t="s">
        <v>744</v>
      </c>
      <c r="U427" s="20"/>
      <c r="V427" s="20"/>
      <c r="W427" s="20"/>
      <c r="X427" s="20"/>
      <c r="Y427" s="20"/>
      <c r="Z427" s="18"/>
      <c r="AA427" s="18"/>
      <c r="AB427" s="18"/>
      <c r="AC427" s="18"/>
      <c r="AD427" s="18"/>
      <c r="AE427" s="18"/>
      <c r="AF427" s="18"/>
      <c r="AG427" s="18"/>
      <c r="AH427" s="18"/>
      <c r="AI427" s="18"/>
      <c r="AJ427" s="18"/>
      <c r="AK427" s="18"/>
      <c r="AL427" s="18"/>
      <c r="AM427" s="18"/>
      <c r="AN427" s="18"/>
      <c r="AS427" s="5" t="s">
        <v>427</v>
      </c>
      <c r="AT427" s="4">
        <v>1358.86</v>
      </c>
      <c r="AU427" s="4"/>
      <c r="AV427" s="4"/>
      <c r="AW427" s="4"/>
      <c r="AX427" s="4"/>
    </row>
    <row r="428" spans="9:50" x14ac:dyDescent="0.25">
      <c r="I428" s="9" t="s">
        <v>360</v>
      </c>
      <c r="J428" s="9" t="s">
        <v>361</v>
      </c>
      <c r="K428" s="9" t="s">
        <v>362</v>
      </c>
      <c r="L428" s="9" t="s">
        <v>363</v>
      </c>
      <c r="M428" s="9" t="s">
        <v>364</v>
      </c>
      <c r="N428" s="9" t="s">
        <v>365</v>
      </c>
      <c r="O428" s="9" t="s">
        <v>366</v>
      </c>
      <c r="Q428" s="20" t="s">
        <v>370</v>
      </c>
      <c r="R428" s="20">
        <v>52.53</v>
      </c>
      <c r="S428" s="20">
        <v>35.68</v>
      </c>
      <c r="T428" s="20">
        <v>11.79</v>
      </c>
      <c r="U428" s="20"/>
      <c r="V428" s="20"/>
      <c r="W428" s="20"/>
      <c r="X428" s="20"/>
      <c r="Y428" s="20"/>
      <c r="Z428" s="18"/>
      <c r="AA428" s="18"/>
      <c r="AB428" s="18"/>
      <c r="AC428" s="18"/>
      <c r="AD428" s="18"/>
      <c r="AE428" s="18"/>
      <c r="AF428" s="18"/>
      <c r="AG428" s="18"/>
      <c r="AH428" s="18"/>
      <c r="AI428" s="18"/>
      <c r="AJ428" s="18"/>
      <c r="AK428" s="18"/>
      <c r="AL428" s="18"/>
      <c r="AM428" s="18"/>
      <c r="AN428" s="18"/>
      <c r="AT428" s="4" t="s">
        <v>372</v>
      </c>
      <c r="AU428" s="4"/>
      <c r="AV428" s="4"/>
      <c r="AW428" s="4"/>
      <c r="AX428" s="4"/>
    </row>
    <row r="429" spans="9:50" x14ac:dyDescent="0.25">
      <c r="I429" s="9">
        <v>330</v>
      </c>
      <c r="J429" s="9" t="s">
        <v>263</v>
      </c>
      <c r="K429" s="10">
        <v>10468539</v>
      </c>
      <c r="L429" s="10">
        <v>26770</v>
      </c>
      <c r="M429" s="10">
        <v>5589</v>
      </c>
      <c r="N429" s="10">
        <v>1074695</v>
      </c>
      <c r="O429" s="9" t="s">
        <v>388</v>
      </c>
      <c r="Q429" s="20" t="s">
        <v>371</v>
      </c>
      <c r="R429" s="20" t="s">
        <v>372</v>
      </c>
      <c r="S429" s="20" t="s">
        <v>372</v>
      </c>
      <c r="T429" s="20" t="s">
        <v>372</v>
      </c>
      <c r="U429" s="20"/>
      <c r="V429" s="20"/>
      <c r="W429" s="20"/>
      <c r="X429" s="20"/>
      <c r="Y429" s="20"/>
      <c r="Z429" s="18"/>
      <c r="AA429" s="18"/>
      <c r="AB429" s="18"/>
      <c r="AC429" s="18"/>
      <c r="AD429" s="18"/>
      <c r="AE429" s="18"/>
      <c r="AF429" s="18"/>
      <c r="AG429" s="18"/>
      <c r="AH429" s="18"/>
      <c r="AI429" s="18"/>
      <c r="AJ429" s="18"/>
      <c r="AK429" s="18"/>
      <c r="AL429" s="18"/>
      <c r="AM429" s="18"/>
      <c r="AN429" s="18"/>
      <c r="AS429" s="5" t="s">
        <v>429</v>
      </c>
      <c r="AT429" s="4">
        <v>156.70500000000001</v>
      </c>
      <c r="AU429" s="4"/>
      <c r="AV429" s="4"/>
      <c r="AW429" s="4"/>
      <c r="AX429" s="4"/>
    </row>
    <row r="430" spans="9:50" x14ac:dyDescent="0.25">
      <c r="I430" s="9"/>
      <c r="J430" s="9" t="s">
        <v>262</v>
      </c>
      <c r="K430" s="10">
        <v>10448200</v>
      </c>
      <c r="L430" s="10">
        <v>27053</v>
      </c>
      <c r="M430" s="10">
        <v>5589</v>
      </c>
      <c r="N430" s="10">
        <v>724579</v>
      </c>
      <c r="O430" s="9" t="s">
        <v>389</v>
      </c>
      <c r="Q430" s="19">
        <v>180</v>
      </c>
      <c r="R430" s="20" t="s">
        <v>746</v>
      </c>
      <c r="S430" s="20" t="s">
        <v>745</v>
      </c>
      <c r="T430" s="20" t="s">
        <v>744</v>
      </c>
      <c r="U430" s="20"/>
      <c r="V430" s="20"/>
      <c r="W430" s="20"/>
      <c r="X430" s="20"/>
      <c r="Y430" s="20"/>
      <c r="Z430" s="18"/>
      <c r="AA430" s="18"/>
      <c r="AB430" s="18"/>
      <c r="AC430" s="18"/>
      <c r="AD430" s="18"/>
      <c r="AE430" s="18"/>
      <c r="AF430" s="18"/>
      <c r="AG430" s="18"/>
      <c r="AH430" s="18"/>
      <c r="AI430" s="18"/>
      <c r="AJ430" s="18"/>
      <c r="AK430" s="18"/>
      <c r="AL430" s="18"/>
      <c r="AM430" s="18"/>
      <c r="AN430" s="18"/>
      <c r="AT430" s="4" t="s">
        <v>372</v>
      </c>
      <c r="AU430" s="4"/>
      <c r="AV430" s="4"/>
      <c r="AW430" s="4"/>
      <c r="AX430" s="4"/>
    </row>
    <row r="431" spans="9:50" x14ac:dyDescent="0.25">
      <c r="I431" s="9"/>
      <c r="J431" s="9"/>
      <c r="K431" s="9"/>
      <c r="L431" s="9"/>
      <c r="M431" s="9"/>
      <c r="N431" s="9"/>
      <c r="O431" s="9"/>
      <c r="Q431" s="20" t="s">
        <v>370</v>
      </c>
      <c r="R431" s="20">
        <v>50.46</v>
      </c>
      <c r="S431" s="20">
        <v>36.93</v>
      </c>
      <c r="T431" s="20">
        <v>12.62</v>
      </c>
      <c r="U431" s="20"/>
      <c r="V431" s="20"/>
      <c r="W431" s="20"/>
      <c r="X431" s="20"/>
      <c r="Y431" s="20"/>
      <c r="Z431" s="18"/>
      <c r="AA431" s="18"/>
      <c r="AB431" s="18"/>
      <c r="AC431" s="18"/>
      <c r="AD431" s="18"/>
      <c r="AE431" s="18"/>
      <c r="AF431" s="18"/>
      <c r="AG431" s="18"/>
      <c r="AH431" s="18"/>
      <c r="AI431" s="18"/>
      <c r="AJ431" s="18"/>
      <c r="AK431" s="18"/>
      <c r="AL431" s="18"/>
      <c r="AM431" s="18"/>
      <c r="AN431" s="18"/>
      <c r="AS431" s="5" t="s">
        <v>443</v>
      </c>
      <c r="AT431" s="4">
        <v>251.011</v>
      </c>
      <c r="AU431" s="4"/>
      <c r="AV431" s="4"/>
      <c r="AW431" s="4"/>
      <c r="AX431" s="4"/>
    </row>
    <row r="432" spans="9:50" x14ac:dyDescent="0.25">
      <c r="I432" s="9"/>
      <c r="J432" s="9"/>
      <c r="K432" s="9"/>
      <c r="L432" s="9"/>
      <c r="M432" s="9"/>
      <c r="N432" s="9"/>
      <c r="O432" s="9"/>
      <c r="Q432" s="20" t="s">
        <v>371</v>
      </c>
      <c r="R432" s="20" t="s">
        <v>372</v>
      </c>
      <c r="S432" s="20" t="s">
        <v>372</v>
      </c>
      <c r="T432" s="20" t="s">
        <v>372</v>
      </c>
      <c r="U432" s="20"/>
      <c r="V432" s="20"/>
      <c r="W432" s="20"/>
      <c r="X432" s="20"/>
      <c r="Y432" s="20"/>
      <c r="Z432" s="18"/>
      <c r="AA432" s="18"/>
      <c r="AB432" s="18"/>
      <c r="AC432" s="18"/>
      <c r="AD432" s="18"/>
      <c r="AE432" s="18"/>
      <c r="AF432" s="18"/>
      <c r="AG432" s="18"/>
      <c r="AH432" s="18"/>
      <c r="AI432" s="18"/>
      <c r="AJ432" s="18"/>
      <c r="AK432" s="18"/>
      <c r="AL432" s="18"/>
      <c r="AM432" s="18"/>
      <c r="AN432" s="18"/>
      <c r="AT432" s="4" t="s">
        <v>372</v>
      </c>
      <c r="AU432" s="4"/>
      <c r="AV432" s="4"/>
      <c r="AW432" s="4"/>
      <c r="AX432" s="4"/>
    </row>
    <row r="433" spans="9:50" x14ac:dyDescent="0.25">
      <c r="I433" s="9" t="s">
        <v>369</v>
      </c>
      <c r="J433" s="9"/>
      <c r="K433" s="9"/>
      <c r="L433" s="9"/>
      <c r="M433" s="9"/>
      <c r="N433" s="9"/>
      <c r="O433" s="9"/>
      <c r="Q433" s="19">
        <v>210</v>
      </c>
      <c r="R433" s="20" t="s">
        <v>746</v>
      </c>
      <c r="S433" s="20" t="s">
        <v>745</v>
      </c>
      <c r="T433" s="20" t="s">
        <v>744</v>
      </c>
      <c r="U433" s="20"/>
      <c r="V433" s="20"/>
      <c r="W433" s="20"/>
      <c r="X433" s="20"/>
      <c r="Y433" s="20"/>
      <c r="Z433" s="18"/>
      <c r="AA433" s="18"/>
      <c r="AB433" s="18"/>
      <c r="AC433" s="18"/>
      <c r="AD433" s="18"/>
      <c r="AE433" s="18"/>
      <c r="AF433" s="18"/>
      <c r="AG433" s="18"/>
      <c r="AH433" s="18"/>
      <c r="AI433" s="18"/>
      <c r="AJ433" s="18"/>
      <c r="AK433" s="18"/>
      <c r="AL433" s="18"/>
      <c r="AM433" s="18"/>
      <c r="AN433" s="18"/>
      <c r="AS433" s="5" t="s">
        <v>448</v>
      </c>
      <c r="AT433" s="4">
        <v>9812.11</v>
      </c>
      <c r="AU433" s="4"/>
      <c r="AV433" s="4"/>
      <c r="AW433" s="4"/>
      <c r="AX433" s="4"/>
    </row>
    <row r="434" spans="9:50" x14ac:dyDescent="0.25">
      <c r="I434" s="9" t="s">
        <v>361</v>
      </c>
      <c r="J434" s="9" t="s">
        <v>370</v>
      </c>
      <c r="K434" s="9" t="s">
        <v>360</v>
      </c>
      <c r="L434" s="9"/>
      <c r="M434" s="9"/>
      <c r="N434" s="9"/>
      <c r="O434" s="9"/>
      <c r="Q434" s="20" t="s">
        <v>370</v>
      </c>
      <c r="R434" s="20">
        <v>47.08</v>
      </c>
      <c r="S434" s="20">
        <v>37.69</v>
      </c>
      <c r="T434" s="20">
        <v>15.23</v>
      </c>
      <c r="U434" s="20"/>
      <c r="V434" s="20"/>
      <c r="W434" s="20"/>
      <c r="X434" s="20"/>
      <c r="Y434" s="20"/>
      <c r="Z434" s="18"/>
      <c r="AA434" s="18"/>
      <c r="AB434" s="18"/>
      <c r="AC434" s="18"/>
      <c r="AD434" s="18"/>
      <c r="AE434" s="18"/>
      <c r="AF434" s="18"/>
      <c r="AG434" s="18"/>
      <c r="AH434" s="18"/>
      <c r="AI434" s="18"/>
      <c r="AJ434" s="18"/>
      <c r="AK434" s="18"/>
      <c r="AL434" s="18"/>
      <c r="AM434" s="18"/>
      <c r="AN434" s="18"/>
      <c r="AT434" s="4" t="s">
        <v>372</v>
      </c>
      <c r="AU434" s="4"/>
      <c r="AV434" s="4"/>
      <c r="AW434" s="4"/>
      <c r="AX434" s="4"/>
    </row>
    <row r="435" spans="9:50" x14ac:dyDescent="0.25">
      <c r="I435" s="9"/>
      <c r="J435" s="9" t="s">
        <v>371</v>
      </c>
      <c r="K435" s="9"/>
      <c r="L435" s="9"/>
      <c r="M435" s="9"/>
      <c r="N435" s="9"/>
      <c r="O435" s="9"/>
      <c r="Q435" s="20" t="s">
        <v>371</v>
      </c>
      <c r="R435" s="20" t="s">
        <v>372</v>
      </c>
      <c r="S435" s="20" t="s">
        <v>372</v>
      </c>
      <c r="T435" s="20" t="s">
        <v>372</v>
      </c>
      <c r="U435" s="20"/>
      <c r="V435" s="20"/>
      <c r="W435" s="20"/>
      <c r="X435" s="20"/>
      <c r="Y435" s="20"/>
      <c r="Z435" s="18"/>
      <c r="AA435" s="18"/>
      <c r="AB435" s="18"/>
      <c r="AC435" s="18"/>
      <c r="AD435" s="18"/>
      <c r="AE435" s="18"/>
      <c r="AF435" s="18"/>
      <c r="AG435" s="18"/>
      <c r="AH435" s="18"/>
      <c r="AI435" s="18"/>
      <c r="AJ435" s="18"/>
      <c r="AK435" s="18"/>
      <c r="AL435" s="18"/>
      <c r="AM435" s="18"/>
      <c r="AN435" s="18"/>
      <c r="AS435" s="5" t="s">
        <v>442</v>
      </c>
      <c r="AT435" s="4">
        <v>1702.2</v>
      </c>
      <c r="AU435" s="4" t="s">
        <v>29</v>
      </c>
      <c r="AV435" s="4"/>
      <c r="AW435" s="4"/>
      <c r="AX435" s="4"/>
    </row>
    <row r="436" spans="9:50" x14ac:dyDescent="0.25">
      <c r="I436" s="9" t="s">
        <v>263</v>
      </c>
      <c r="J436" s="9" t="s">
        <v>388</v>
      </c>
      <c r="K436" s="9">
        <v>330</v>
      </c>
      <c r="L436" s="9"/>
      <c r="M436" s="9"/>
      <c r="N436" s="9"/>
      <c r="O436" s="9"/>
      <c r="Q436" s="19">
        <v>240</v>
      </c>
      <c r="R436" s="20" t="s">
        <v>746</v>
      </c>
      <c r="S436" s="20" t="s">
        <v>745</v>
      </c>
      <c r="T436" s="20" t="s">
        <v>744</v>
      </c>
      <c r="U436" s="20"/>
      <c r="V436" s="20"/>
      <c r="W436" s="20"/>
      <c r="X436" s="20"/>
      <c r="Y436" s="20"/>
      <c r="Z436" s="18"/>
      <c r="AA436" s="18"/>
      <c r="AB436" s="18"/>
      <c r="AC436" s="18"/>
      <c r="AD436" s="18"/>
      <c r="AE436" s="18"/>
      <c r="AF436" s="18"/>
      <c r="AG436" s="18"/>
      <c r="AH436" s="18"/>
      <c r="AI436" s="18"/>
      <c r="AJ436" s="18"/>
      <c r="AK436" s="18"/>
      <c r="AL436" s="18"/>
      <c r="AM436" s="18"/>
      <c r="AN436" s="18"/>
      <c r="AT436" s="4" t="s">
        <v>372</v>
      </c>
      <c r="AU436" s="4"/>
      <c r="AV436" s="4"/>
      <c r="AW436" s="4"/>
      <c r="AX436" s="4"/>
    </row>
    <row r="437" spans="9:50" x14ac:dyDescent="0.25">
      <c r="I437" s="9"/>
      <c r="J437" s="9" t="s">
        <v>372</v>
      </c>
      <c r="K437" s="9"/>
      <c r="L437" s="9"/>
      <c r="M437" s="9"/>
      <c r="N437" s="9"/>
      <c r="O437" s="9"/>
      <c r="Q437" s="20" t="s">
        <v>370</v>
      </c>
      <c r="R437" s="20">
        <v>45.23</v>
      </c>
      <c r="S437" s="20">
        <v>42.59</v>
      </c>
      <c r="T437" s="20">
        <v>12.18</v>
      </c>
      <c r="U437" s="20"/>
      <c r="V437" s="20"/>
      <c r="W437" s="20"/>
      <c r="X437" s="20"/>
      <c r="Y437" s="20"/>
      <c r="Z437" s="18"/>
      <c r="AA437" s="18"/>
      <c r="AB437" s="18"/>
      <c r="AC437" s="18"/>
      <c r="AD437" s="18"/>
      <c r="AE437" s="18"/>
      <c r="AF437" s="18"/>
      <c r="AG437" s="18"/>
      <c r="AH437" s="18"/>
      <c r="AI437" s="18"/>
      <c r="AJ437" s="18"/>
      <c r="AK437" s="18"/>
      <c r="AL437" s="18"/>
      <c r="AM437" s="18"/>
      <c r="AN437" s="18"/>
      <c r="AS437" s="5" t="s">
        <v>427</v>
      </c>
      <c r="AT437" s="4">
        <v>2.4356000000000002E-9</v>
      </c>
      <c r="AU437" s="4"/>
      <c r="AV437" s="4"/>
      <c r="AW437" s="4"/>
      <c r="AX437" s="4"/>
    </row>
    <row r="438" spans="9:50" x14ac:dyDescent="0.25">
      <c r="I438" s="9" t="s">
        <v>262</v>
      </c>
      <c r="J438" s="9" t="s">
        <v>389</v>
      </c>
      <c r="K438" s="9"/>
      <c r="L438" s="9"/>
      <c r="M438" s="9"/>
      <c r="N438" s="9"/>
      <c r="O438" s="9"/>
      <c r="Q438" s="20" t="s">
        <v>371</v>
      </c>
      <c r="R438" s="20" t="s">
        <v>372</v>
      </c>
      <c r="S438" s="20" t="s">
        <v>372</v>
      </c>
      <c r="T438" s="20" t="s">
        <v>372</v>
      </c>
      <c r="U438" s="20"/>
      <c r="V438" s="20"/>
      <c r="W438" s="20"/>
      <c r="X438" s="20"/>
      <c r="Y438" s="20"/>
      <c r="Z438" s="18"/>
      <c r="AA438" s="18"/>
      <c r="AB438" s="18"/>
      <c r="AC438" s="18"/>
      <c r="AD438" s="18"/>
      <c r="AE438" s="18"/>
      <c r="AF438" s="18"/>
      <c r="AG438" s="18"/>
      <c r="AH438" s="18"/>
      <c r="AI438" s="18"/>
      <c r="AJ438" s="18"/>
      <c r="AK438" s="18"/>
      <c r="AL438" s="18"/>
      <c r="AM438" s="18"/>
      <c r="AN438" s="18"/>
      <c r="AT438" s="4" t="s">
        <v>372</v>
      </c>
      <c r="AU438" s="4"/>
      <c r="AV438" s="4"/>
      <c r="AW438" s="4"/>
      <c r="AX438" s="4"/>
    </row>
    <row r="439" spans="9:50" x14ac:dyDescent="0.25">
      <c r="I439" s="9"/>
      <c r="J439" s="9" t="s">
        <v>372</v>
      </c>
      <c r="K439" s="9"/>
      <c r="L439" s="9"/>
      <c r="M439" s="9"/>
      <c r="N439" s="9"/>
      <c r="O439" s="9"/>
      <c r="Q439" s="19">
        <v>270</v>
      </c>
      <c r="R439" s="20" t="s">
        <v>746</v>
      </c>
      <c r="S439" s="20" t="s">
        <v>745</v>
      </c>
      <c r="T439" s="20" t="s">
        <v>744</v>
      </c>
      <c r="U439" s="20"/>
      <c r="V439" s="20"/>
      <c r="W439" s="20"/>
      <c r="X439" s="20"/>
      <c r="Y439" s="20"/>
      <c r="Z439" s="18"/>
      <c r="AA439" s="18"/>
      <c r="AB439" s="18"/>
      <c r="AC439" s="18"/>
      <c r="AD439" s="18"/>
      <c r="AE439" s="18"/>
      <c r="AF439" s="18"/>
      <c r="AG439" s="18"/>
      <c r="AH439" s="18"/>
      <c r="AI439" s="18"/>
      <c r="AJ439" s="18"/>
      <c r="AK439" s="18"/>
      <c r="AL439" s="18"/>
      <c r="AM439" s="18"/>
      <c r="AN439" s="18"/>
      <c r="AS439" s="5" t="s">
        <v>429</v>
      </c>
      <c r="AT439" s="4">
        <v>58.983499999999999</v>
      </c>
      <c r="AU439" s="4"/>
      <c r="AV439" s="4"/>
      <c r="AW439" s="4"/>
      <c r="AX439" s="4"/>
    </row>
    <row r="440" spans="9:50" x14ac:dyDescent="0.25">
      <c r="I440" s="9"/>
      <c r="J440" s="9"/>
      <c r="K440" s="9"/>
      <c r="L440" s="9"/>
      <c r="M440" s="9"/>
      <c r="N440" s="9"/>
      <c r="O440" s="9"/>
      <c r="Q440" s="20" t="s">
        <v>370</v>
      </c>
      <c r="R440" s="20">
        <v>43.9</v>
      </c>
      <c r="S440" s="20">
        <v>43.01</v>
      </c>
      <c r="T440" s="20">
        <v>13.09</v>
      </c>
      <c r="U440" s="20"/>
      <c r="V440" s="20"/>
      <c r="W440" s="20"/>
      <c r="X440" s="20"/>
      <c r="Y440" s="20"/>
      <c r="Z440" s="18"/>
      <c r="AA440" s="18"/>
      <c r="AB440" s="18"/>
      <c r="AC440" s="18"/>
      <c r="AD440" s="18"/>
      <c r="AE440" s="18"/>
      <c r="AF440" s="18"/>
      <c r="AG440" s="18"/>
      <c r="AH440" s="18"/>
      <c r="AI440" s="18"/>
      <c r="AJ440" s="18"/>
      <c r="AK440" s="18"/>
      <c r="AL440" s="18"/>
      <c r="AM440" s="18"/>
      <c r="AN440" s="18"/>
      <c r="AT440" s="4" t="s">
        <v>372</v>
      </c>
      <c r="AU440" s="4"/>
      <c r="AV440" s="4"/>
      <c r="AW440" s="4"/>
      <c r="AX440" s="4"/>
    </row>
    <row r="441" spans="9:50" x14ac:dyDescent="0.25">
      <c r="I441" s="9"/>
      <c r="J441" s="9"/>
      <c r="K441" s="9"/>
      <c r="L441" s="9"/>
      <c r="M441" s="9"/>
      <c r="N441" s="9"/>
      <c r="O441" s="9"/>
      <c r="Q441" s="20" t="s">
        <v>371</v>
      </c>
      <c r="R441" s="20" t="s">
        <v>372</v>
      </c>
      <c r="S441" s="20" t="s">
        <v>372</v>
      </c>
      <c r="T441" s="20" t="s">
        <v>372</v>
      </c>
      <c r="U441" s="20"/>
      <c r="V441" s="20"/>
      <c r="W441" s="20"/>
      <c r="X441" s="20"/>
      <c r="Y441" s="20"/>
      <c r="Z441" s="18"/>
      <c r="AA441" s="18"/>
      <c r="AB441" s="18"/>
      <c r="AC441" s="18"/>
      <c r="AD441" s="18"/>
      <c r="AE441" s="18"/>
      <c r="AF441" s="18"/>
      <c r="AG441" s="18"/>
      <c r="AH441" s="18"/>
      <c r="AI441" s="18"/>
      <c r="AJ441" s="18"/>
      <c r="AK441" s="18"/>
      <c r="AL441" s="18"/>
      <c r="AM441" s="18"/>
      <c r="AN441" s="18"/>
      <c r="AS441" s="5" t="s">
        <v>443</v>
      </c>
      <c r="AT441" s="4">
        <v>495.76799999999997</v>
      </c>
      <c r="AU441" s="4"/>
      <c r="AV441" s="4"/>
      <c r="AW441" s="4"/>
      <c r="AX441" s="4"/>
    </row>
    <row r="442" spans="9:50" x14ac:dyDescent="0.25">
      <c r="I442" s="9" t="s">
        <v>373</v>
      </c>
      <c r="J442" s="9"/>
      <c r="K442" s="9"/>
      <c r="L442" s="9"/>
      <c r="M442" s="9"/>
      <c r="N442" s="9"/>
      <c r="O442" s="9"/>
      <c r="Q442" s="19">
        <v>300</v>
      </c>
      <c r="R442" s="20" t="s">
        <v>746</v>
      </c>
      <c r="S442" s="20" t="s">
        <v>745</v>
      </c>
      <c r="T442" s="20" t="s">
        <v>744</v>
      </c>
      <c r="U442" s="20"/>
      <c r="V442" s="20"/>
      <c r="W442" s="20"/>
      <c r="X442" s="20"/>
      <c r="Y442" s="20"/>
      <c r="Z442" s="18"/>
      <c r="AA442" s="18"/>
      <c r="AB442" s="18"/>
      <c r="AC442" s="18"/>
      <c r="AD442" s="18"/>
      <c r="AE442" s="18"/>
      <c r="AF442" s="18"/>
      <c r="AG442" s="18"/>
      <c r="AH442" s="18"/>
      <c r="AI442" s="18"/>
      <c r="AJ442" s="18"/>
      <c r="AK442" s="18"/>
      <c r="AL442" s="18"/>
      <c r="AM442" s="18"/>
      <c r="AN442" s="18"/>
      <c r="AT442" s="4" t="s">
        <v>372</v>
      </c>
      <c r="AU442" s="4"/>
      <c r="AV442" s="4"/>
      <c r="AW442" s="4"/>
      <c r="AX442" s="4"/>
    </row>
    <row r="443" spans="9:50" x14ac:dyDescent="0.25">
      <c r="I443" s="9" t="s">
        <v>361</v>
      </c>
      <c r="J443" s="9" t="s">
        <v>365</v>
      </c>
      <c r="K443" s="9" t="s">
        <v>360</v>
      </c>
      <c r="L443" s="9"/>
      <c r="M443" s="9"/>
      <c r="N443" s="9"/>
      <c r="O443" s="9"/>
      <c r="Q443" s="20" t="s">
        <v>370</v>
      </c>
      <c r="R443" s="20">
        <v>41.23</v>
      </c>
      <c r="S443" s="20">
        <v>44.16</v>
      </c>
      <c r="T443" s="20">
        <v>14.61</v>
      </c>
      <c r="U443" s="20"/>
      <c r="V443" s="20"/>
      <c r="W443" s="20"/>
      <c r="X443" s="20"/>
      <c r="Y443" s="20"/>
      <c r="Z443" s="18"/>
      <c r="AA443" s="18"/>
      <c r="AB443" s="18"/>
      <c r="AC443" s="18"/>
      <c r="AD443" s="18"/>
      <c r="AE443" s="18"/>
      <c r="AF443" s="18"/>
      <c r="AG443" s="18"/>
      <c r="AH443" s="18"/>
      <c r="AI443" s="18"/>
      <c r="AJ443" s="18"/>
      <c r="AK443" s="18"/>
      <c r="AL443" s="18"/>
      <c r="AM443" s="18"/>
      <c r="AN443" s="18"/>
      <c r="AS443" s="5" t="s">
        <v>448</v>
      </c>
      <c r="AT443" s="4">
        <v>9268.25</v>
      </c>
      <c r="AU443" s="4"/>
      <c r="AV443" s="4"/>
      <c r="AW443" s="4"/>
      <c r="AX443" s="4"/>
    </row>
    <row r="444" spans="9:50" x14ac:dyDescent="0.25">
      <c r="I444" s="9"/>
      <c r="J444" s="9" t="s">
        <v>371</v>
      </c>
      <c r="K444" s="9"/>
      <c r="L444" s="9"/>
      <c r="M444" s="9"/>
      <c r="N444" s="9"/>
      <c r="O444" s="9"/>
      <c r="Q444" s="20" t="s">
        <v>371</v>
      </c>
      <c r="R444" s="20" t="s">
        <v>372</v>
      </c>
      <c r="S444" s="20" t="s">
        <v>372</v>
      </c>
      <c r="T444" s="20" t="s">
        <v>372</v>
      </c>
      <c r="U444" s="20"/>
      <c r="V444" s="20"/>
      <c r="W444" s="20"/>
      <c r="X444" s="20"/>
      <c r="Y444" s="20"/>
      <c r="Z444" s="18"/>
      <c r="AA444" s="18"/>
      <c r="AB444" s="18"/>
      <c r="AC444" s="18"/>
      <c r="AD444" s="18"/>
      <c r="AE444" s="18"/>
      <c r="AF444" s="18"/>
      <c r="AG444" s="18"/>
      <c r="AH444" s="18"/>
      <c r="AI444" s="18"/>
      <c r="AJ444" s="18"/>
      <c r="AK444" s="18"/>
      <c r="AL444" s="18"/>
      <c r="AM444" s="18"/>
      <c r="AN444" s="18"/>
      <c r="AT444" s="4" t="s">
        <v>372</v>
      </c>
      <c r="AU444" s="4"/>
      <c r="AV444" s="4"/>
      <c r="AW444" s="4"/>
      <c r="AX444" s="4"/>
    </row>
    <row r="445" spans="9:50" x14ac:dyDescent="0.25">
      <c r="I445" s="9" t="s">
        <v>263</v>
      </c>
      <c r="J445" s="10">
        <v>192288</v>
      </c>
      <c r="K445" s="9">
        <v>330</v>
      </c>
      <c r="L445" s="9"/>
      <c r="M445" s="9"/>
      <c r="N445" s="9"/>
      <c r="O445" s="9"/>
      <c r="Q445" s="19">
        <v>330</v>
      </c>
      <c r="R445" s="20" t="s">
        <v>746</v>
      </c>
      <c r="S445" s="20" t="s">
        <v>745</v>
      </c>
      <c r="T445" s="20" t="s">
        <v>744</v>
      </c>
      <c r="U445" s="20"/>
      <c r="V445" s="20"/>
      <c r="W445" s="20"/>
      <c r="X445" s="20"/>
      <c r="Y445" s="20"/>
      <c r="Z445" s="18"/>
      <c r="AA445" s="18"/>
      <c r="AB445" s="18"/>
      <c r="AC445" s="18"/>
      <c r="AD445" s="18"/>
      <c r="AE445" s="18"/>
      <c r="AF445" s="18"/>
      <c r="AG445" s="18"/>
      <c r="AH445" s="18"/>
      <c r="AI445" s="18"/>
      <c r="AJ445" s="18"/>
      <c r="AK445" s="18"/>
      <c r="AL445" s="18"/>
      <c r="AM445" s="18"/>
      <c r="AN445" s="18"/>
      <c r="AS445" s="5" t="s">
        <v>442</v>
      </c>
      <c r="AT445" s="4">
        <v>2033.48</v>
      </c>
      <c r="AU445" s="4" t="s">
        <v>31</v>
      </c>
      <c r="AV445" s="4"/>
      <c r="AW445" s="4"/>
      <c r="AX445" s="4"/>
    </row>
    <row r="446" spans="9:50" x14ac:dyDescent="0.25">
      <c r="I446" s="9"/>
      <c r="J446" s="9" t="s">
        <v>372</v>
      </c>
      <c r="K446" s="9"/>
      <c r="L446" s="9"/>
      <c r="M446" s="9"/>
      <c r="N446" s="9"/>
      <c r="O446" s="9"/>
      <c r="Q446" s="20" t="s">
        <v>370</v>
      </c>
      <c r="R446" s="20">
        <v>42.06</v>
      </c>
      <c r="S446" s="20">
        <v>42.44</v>
      </c>
      <c r="T446" s="20">
        <v>15.5</v>
      </c>
      <c r="U446" s="20"/>
      <c r="V446" s="20"/>
      <c r="W446" s="20"/>
      <c r="X446" s="20"/>
      <c r="Y446" s="20"/>
      <c r="Z446" s="18"/>
      <c r="AA446" s="18"/>
      <c r="AB446" s="18"/>
      <c r="AC446" s="18"/>
      <c r="AD446" s="18"/>
      <c r="AE446" s="18"/>
      <c r="AF446" s="18"/>
      <c r="AG446" s="18"/>
      <c r="AH446" s="18"/>
      <c r="AI446" s="18"/>
      <c r="AJ446" s="18"/>
      <c r="AK446" s="18"/>
      <c r="AL446" s="18"/>
      <c r="AM446" s="18"/>
      <c r="AN446" s="18"/>
      <c r="AT446" s="4" t="s">
        <v>372</v>
      </c>
      <c r="AU446" s="4"/>
      <c r="AV446" s="4"/>
      <c r="AW446" s="4"/>
      <c r="AX446" s="4"/>
    </row>
    <row r="447" spans="9:50" x14ac:dyDescent="0.25">
      <c r="I447" s="9" t="s">
        <v>262</v>
      </c>
      <c r="J447" s="10">
        <v>129644</v>
      </c>
      <c r="K447" s="9"/>
      <c r="L447" s="9"/>
      <c r="M447" s="9"/>
      <c r="N447" s="9"/>
      <c r="O447" s="9"/>
      <c r="Q447" s="20" t="s">
        <v>371</v>
      </c>
      <c r="R447" s="20" t="s">
        <v>372</v>
      </c>
      <c r="S447" s="20" t="s">
        <v>372</v>
      </c>
      <c r="T447" s="20" t="s">
        <v>372</v>
      </c>
      <c r="U447" s="20"/>
      <c r="V447" s="20"/>
      <c r="W447" s="20"/>
      <c r="X447" s="20"/>
      <c r="Y447" s="20"/>
      <c r="Z447" s="18"/>
      <c r="AA447" s="18"/>
      <c r="AB447" s="18"/>
      <c r="AC447" s="18"/>
      <c r="AD447" s="18"/>
      <c r="AE447" s="18"/>
      <c r="AF447" s="18"/>
      <c r="AG447" s="18"/>
      <c r="AH447" s="18"/>
      <c r="AI447" s="18"/>
      <c r="AJ447" s="18"/>
      <c r="AK447" s="18"/>
      <c r="AL447" s="18"/>
      <c r="AM447" s="18"/>
      <c r="AN447" s="18"/>
      <c r="AS447" s="5" t="s">
        <v>427</v>
      </c>
      <c r="AT447" s="4" t="s">
        <v>17</v>
      </c>
      <c r="AU447" s="4"/>
      <c r="AV447" s="4"/>
      <c r="AW447" s="4"/>
      <c r="AX447" s="4"/>
    </row>
    <row r="448" spans="9:50" x14ac:dyDescent="0.25">
      <c r="I448" s="9"/>
      <c r="J448" s="9" t="s">
        <v>372</v>
      </c>
      <c r="K448" s="9"/>
      <c r="L448" s="9"/>
      <c r="M448" s="9"/>
      <c r="N448" s="9"/>
      <c r="O448" s="9"/>
      <c r="Q448" s="19">
        <v>360</v>
      </c>
      <c r="R448" s="20" t="s">
        <v>746</v>
      </c>
      <c r="S448" s="20" t="s">
        <v>745</v>
      </c>
      <c r="T448" s="20" t="s">
        <v>744</v>
      </c>
      <c r="U448" s="20"/>
      <c r="V448" s="20"/>
      <c r="W448" s="20"/>
      <c r="X448" s="20"/>
      <c r="Y448" s="20"/>
      <c r="Z448" s="18"/>
      <c r="AA448" s="18"/>
      <c r="AB448" s="18"/>
      <c r="AC448" s="18"/>
      <c r="AD448" s="18"/>
      <c r="AE448" s="18"/>
      <c r="AF448" s="18"/>
      <c r="AG448" s="18"/>
      <c r="AH448" s="18"/>
      <c r="AI448" s="18"/>
      <c r="AJ448" s="18"/>
      <c r="AK448" s="18"/>
      <c r="AL448" s="18"/>
      <c r="AM448" s="18"/>
      <c r="AN448" s="18"/>
      <c r="AT448" s="4" t="s">
        <v>372</v>
      </c>
      <c r="AU448" s="4"/>
      <c r="AV448" s="4"/>
      <c r="AW448" s="4"/>
      <c r="AX448" s="4"/>
    </row>
    <row r="449" spans="9:50" x14ac:dyDescent="0.25">
      <c r="I449" s="9"/>
      <c r="J449" s="9"/>
      <c r="K449" s="9"/>
      <c r="L449" s="9"/>
      <c r="M449" s="9"/>
      <c r="N449" s="9"/>
      <c r="O449" s="9"/>
      <c r="Q449" s="20" t="s">
        <v>370</v>
      </c>
      <c r="R449" s="20">
        <v>39.68</v>
      </c>
      <c r="S449" s="20">
        <v>45.2</v>
      </c>
      <c r="T449" s="20">
        <v>15.12</v>
      </c>
      <c r="U449" s="20"/>
      <c r="V449" s="20"/>
      <c r="W449" s="20"/>
      <c r="X449" s="20"/>
      <c r="Y449" s="20"/>
      <c r="Z449" s="18"/>
      <c r="AA449" s="18"/>
      <c r="AB449" s="18"/>
      <c r="AC449" s="18"/>
      <c r="AD449" s="18"/>
      <c r="AE449" s="18"/>
      <c r="AF449" s="18"/>
      <c r="AG449" s="18"/>
      <c r="AH449" s="18"/>
      <c r="AI449" s="18"/>
      <c r="AJ449" s="18"/>
      <c r="AK449" s="18"/>
      <c r="AL449" s="18"/>
      <c r="AM449" s="18"/>
      <c r="AN449" s="18"/>
      <c r="AS449" s="5" t="s">
        <v>429</v>
      </c>
      <c r="AT449" s="4">
        <v>406.11599999999999</v>
      </c>
      <c r="AU449" s="4"/>
      <c r="AV449" s="4"/>
      <c r="AW449" s="4"/>
      <c r="AX449" s="4"/>
    </row>
    <row r="450" spans="9:50" x14ac:dyDescent="0.25">
      <c r="I450" s="9"/>
      <c r="J450" s="9"/>
      <c r="K450" s="9"/>
      <c r="L450" s="9"/>
      <c r="M450" s="9"/>
      <c r="N450" s="9"/>
      <c r="O450" s="9"/>
      <c r="Q450" s="20" t="s">
        <v>371</v>
      </c>
      <c r="R450" s="20" t="s">
        <v>372</v>
      </c>
      <c r="S450" s="20" t="s">
        <v>372</v>
      </c>
      <c r="T450" s="20" t="s">
        <v>372</v>
      </c>
      <c r="U450" s="20"/>
      <c r="V450" s="20"/>
      <c r="W450" s="20"/>
      <c r="X450" s="20"/>
      <c r="Y450" s="20"/>
      <c r="Z450" s="18"/>
      <c r="AA450" s="18"/>
      <c r="AB450" s="18"/>
      <c r="AC450" s="18"/>
      <c r="AD450" s="18"/>
      <c r="AE450" s="18"/>
      <c r="AF450" s="18"/>
      <c r="AG450" s="18"/>
      <c r="AH450" s="18"/>
      <c r="AI450" s="18"/>
      <c r="AJ450" s="18"/>
      <c r="AK450" s="18"/>
      <c r="AL450" s="18"/>
      <c r="AM450" s="18"/>
      <c r="AN450" s="18"/>
      <c r="AT450" s="4" t="s">
        <v>372</v>
      </c>
      <c r="AU450" s="4"/>
      <c r="AV450" s="4"/>
      <c r="AW450" s="4"/>
      <c r="AX450" s="4"/>
    </row>
    <row r="451" spans="9:50" x14ac:dyDescent="0.25">
      <c r="I451" s="9" t="s">
        <v>375</v>
      </c>
      <c r="J451" s="9"/>
      <c r="K451" s="9"/>
      <c r="L451" s="9"/>
      <c r="M451" s="9"/>
      <c r="N451" s="9"/>
      <c r="O451" s="9"/>
      <c r="Q451" s="19">
        <v>390</v>
      </c>
      <c r="R451" s="20" t="s">
        <v>746</v>
      </c>
      <c r="S451" s="20" t="s">
        <v>745</v>
      </c>
      <c r="T451" s="20" t="s">
        <v>744</v>
      </c>
      <c r="U451" s="20"/>
      <c r="V451" s="20"/>
      <c r="W451" s="20"/>
      <c r="X451" s="20"/>
      <c r="Y451" s="20"/>
      <c r="Z451" s="18"/>
      <c r="AA451" s="18"/>
      <c r="AB451" s="18"/>
      <c r="AC451" s="18"/>
      <c r="AD451" s="18"/>
      <c r="AE451" s="18"/>
      <c r="AF451" s="18"/>
      <c r="AG451" s="18"/>
      <c r="AH451" s="18"/>
      <c r="AI451" s="18"/>
      <c r="AJ451" s="18"/>
      <c r="AK451" s="18"/>
      <c r="AL451" s="18"/>
      <c r="AM451" s="18"/>
      <c r="AN451" s="18"/>
      <c r="AS451" s="5" t="s">
        <v>443</v>
      </c>
      <c r="AT451" s="4">
        <v>481.69400000000002</v>
      </c>
      <c r="AU451" s="4"/>
      <c r="AV451" s="4"/>
      <c r="AW451" s="4"/>
      <c r="AX451" s="4"/>
    </row>
    <row r="452" spans="9:50" x14ac:dyDescent="0.25">
      <c r="I452" s="9"/>
      <c r="J452" s="9"/>
      <c r="K452" s="9"/>
      <c r="L452" s="9"/>
      <c r="M452" s="9"/>
      <c r="N452" s="9"/>
      <c r="O452" s="9"/>
      <c r="Q452" s="20" t="s">
        <v>370</v>
      </c>
      <c r="R452" s="20">
        <v>38.049999999999997</v>
      </c>
      <c r="S452" s="20">
        <v>45.25</v>
      </c>
      <c r="T452" s="20">
        <v>16.7</v>
      </c>
      <c r="U452" s="20"/>
      <c r="V452" s="20"/>
      <c r="W452" s="20"/>
      <c r="X452" s="20"/>
      <c r="Y452" s="20"/>
      <c r="Z452" s="18"/>
      <c r="AA452" s="18"/>
      <c r="AB452" s="18"/>
      <c r="AC452" s="18"/>
      <c r="AD452" s="18"/>
      <c r="AE452" s="18"/>
      <c r="AF452" s="18"/>
      <c r="AG452" s="18"/>
      <c r="AH452" s="18"/>
      <c r="AI452" s="18"/>
      <c r="AJ452" s="18"/>
      <c r="AK452" s="18"/>
      <c r="AL452" s="18"/>
      <c r="AM452" s="18"/>
      <c r="AN452" s="18"/>
      <c r="AT452" s="4" t="s">
        <v>372</v>
      </c>
      <c r="AU452" s="4"/>
      <c r="AV452" s="4"/>
      <c r="AW452" s="4"/>
      <c r="AX452" s="4"/>
    </row>
    <row r="453" spans="9:50" x14ac:dyDescent="0.25">
      <c r="I453" s="9">
        <v>330</v>
      </c>
      <c r="J453" s="9" t="s">
        <v>263</v>
      </c>
      <c r="K453" s="9" t="s">
        <v>262</v>
      </c>
      <c r="L453" s="9"/>
      <c r="M453" s="9"/>
      <c r="N453" s="9"/>
      <c r="O453" s="9"/>
      <c r="Q453" s="20" t="s">
        <v>371</v>
      </c>
      <c r="R453" s="20" t="s">
        <v>372</v>
      </c>
      <c r="S453" s="20" t="s">
        <v>372</v>
      </c>
      <c r="T453" s="20" t="s">
        <v>372</v>
      </c>
      <c r="U453" s="20"/>
      <c r="V453" s="20"/>
      <c r="W453" s="20"/>
      <c r="X453" s="20"/>
      <c r="Y453" s="20"/>
      <c r="Z453" s="18"/>
      <c r="AA453" s="18"/>
      <c r="AB453" s="18"/>
      <c r="AC453" s="18"/>
      <c r="AD453" s="18"/>
      <c r="AE453" s="18"/>
      <c r="AF453" s="18"/>
      <c r="AG453" s="18"/>
      <c r="AH453" s="18"/>
      <c r="AI453" s="18"/>
      <c r="AJ453" s="18"/>
      <c r="AK453" s="18"/>
      <c r="AL453" s="18"/>
      <c r="AM453" s="18"/>
      <c r="AN453" s="18"/>
      <c r="AS453" s="5" t="s">
        <v>448</v>
      </c>
      <c r="AT453" s="4">
        <v>8698.9</v>
      </c>
      <c r="AU453" s="4"/>
      <c r="AV453" s="4"/>
      <c r="AW453" s="4"/>
      <c r="AX453" s="4"/>
    </row>
    <row r="454" spans="9:50" x14ac:dyDescent="0.25">
      <c r="I454" s="9" t="s">
        <v>370</v>
      </c>
      <c r="J454" s="9" t="s">
        <v>388</v>
      </c>
      <c r="K454" s="9" t="s">
        <v>389</v>
      </c>
      <c r="L454" s="9"/>
      <c r="M454" s="9"/>
      <c r="N454" s="9"/>
      <c r="O454" s="9"/>
      <c r="Q454" s="19">
        <v>420</v>
      </c>
      <c r="R454" s="20" t="s">
        <v>746</v>
      </c>
      <c r="S454" s="20" t="s">
        <v>745</v>
      </c>
      <c r="T454" s="20" t="s">
        <v>744</v>
      </c>
      <c r="U454" s="20"/>
      <c r="V454" s="20"/>
      <c r="W454" s="20"/>
      <c r="X454" s="20"/>
      <c r="Y454" s="20"/>
      <c r="Z454" s="18"/>
      <c r="AA454" s="18"/>
      <c r="AB454" s="18"/>
      <c r="AC454" s="18"/>
      <c r="AD454" s="18"/>
      <c r="AE454" s="18"/>
      <c r="AF454" s="18"/>
      <c r="AG454" s="18"/>
      <c r="AH454" s="18"/>
      <c r="AI454" s="18"/>
      <c r="AJ454" s="18"/>
      <c r="AK454" s="18"/>
      <c r="AL454" s="18"/>
      <c r="AM454" s="18"/>
      <c r="AN454" s="18"/>
      <c r="AT454" s="4" t="s">
        <v>372</v>
      </c>
      <c r="AU454" s="4"/>
      <c r="AV454" s="4"/>
      <c r="AW454" s="4"/>
      <c r="AX454" s="4"/>
    </row>
    <row r="455" spans="9:50" x14ac:dyDescent="0.25">
      <c r="I455" s="9" t="s">
        <v>371</v>
      </c>
      <c r="J455" s="9" t="s">
        <v>372</v>
      </c>
      <c r="K455" s="9" t="s">
        <v>372</v>
      </c>
      <c r="L455" s="9"/>
      <c r="M455" s="9"/>
      <c r="N455" s="9"/>
      <c r="O455" s="9"/>
      <c r="Q455" s="20" t="s">
        <v>370</v>
      </c>
      <c r="R455" s="20">
        <v>38.61</v>
      </c>
      <c r="S455" s="20">
        <v>47.22</v>
      </c>
      <c r="T455" s="20">
        <v>14.16</v>
      </c>
      <c r="U455" s="20"/>
      <c r="V455" s="20"/>
      <c r="W455" s="20"/>
      <c r="X455" s="20"/>
      <c r="Y455" s="20"/>
      <c r="Z455" s="18"/>
      <c r="AA455" s="18"/>
      <c r="AB455" s="18"/>
      <c r="AC455" s="18"/>
      <c r="AD455" s="18"/>
      <c r="AE455" s="18"/>
      <c r="AF455" s="18"/>
      <c r="AG455" s="18"/>
      <c r="AH455" s="18"/>
      <c r="AI455" s="18"/>
      <c r="AJ455" s="18"/>
      <c r="AK455" s="18"/>
      <c r="AL455" s="18"/>
      <c r="AM455" s="18"/>
      <c r="AN455" s="18"/>
      <c r="AS455" s="5" t="s">
        <v>442</v>
      </c>
      <c r="AT455" s="4">
        <v>1547.17</v>
      </c>
      <c r="AU455" s="4" t="s">
        <v>33</v>
      </c>
      <c r="AV455" s="4"/>
      <c r="AW455" s="4"/>
      <c r="AX455" s="4"/>
    </row>
    <row r="456" spans="9:50" x14ac:dyDescent="0.25">
      <c r="I456" s="9"/>
      <c r="J456" s="9"/>
      <c r="K456" s="9"/>
      <c r="L456" s="9"/>
      <c r="M456" s="9"/>
      <c r="N456" s="9"/>
      <c r="O456" s="9"/>
      <c r="Q456" s="20" t="s">
        <v>371</v>
      </c>
      <c r="R456" s="20" t="s">
        <v>372</v>
      </c>
      <c r="S456" s="20" t="s">
        <v>372</v>
      </c>
      <c r="T456" s="20" t="s">
        <v>372</v>
      </c>
      <c r="U456" s="20"/>
      <c r="V456" s="20"/>
      <c r="W456" s="20"/>
      <c r="X456" s="20"/>
      <c r="Y456" s="20"/>
      <c r="Z456" s="18"/>
      <c r="AA456" s="18"/>
      <c r="AB456" s="18"/>
      <c r="AC456" s="18"/>
      <c r="AD456" s="18"/>
      <c r="AE456" s="18"/>
      <c r="AF456" s="18"/>
      <c r="AG456" s="18"/>
      <c r="AH456" s="18"/>
      <c r="AI456" s="18"/>
      <c r="AJ456" s="18"/>
      <c r="AK456" s="18"/>
      <c r="AL456" s="18"/>
      <c r="AM456" s="18"/>
      <c r="AN456" s="18"/>
      <c r="AT456" s="4" t="s">
        <v>372</v>
      </c>
      <c r="AU456" s="4"/>
      <c r="AV456" s="4"/>
      <c r="AW456" s="4"/>
      <c r="AX456" s="4"/>
    </row>
    <row r="457" spans="9:50" x14ac:dyDescent="0.25">
      <c r="I457" s="9" t="s">
        <v>376</v>
      </c>
      <c r="J457" s="9"/>
      <c r="K457" s="9"/>
      <c r="L457" s="9"/>
      <c r="M457" s="9"/>
      <c r="N457" s="9"/>
      <c r="O457" s="9"/>
      <c r="Q457" s="19">
        <v>450</v>
      </c>
      <c r="R457" s="20" t="s">
        <v>746</v>
      </c>
      <c r="S457" s="20" t="s">
        <v>745</v>
      </c>
      <c r="T457" s="20" t="s">
        <v>744</v>
      </c>
      <c r="U457" s="20"/>
      <c r="V457" s="20"/>
      <c r="W457" s="20"/>
      <c r="X457" s="20"/>
      <c r="Y457" s="20"/>
      <c r="Z457" s="18"/>
      <c r="AA457" s="18"/>
      <c r="AB457" s="18"/>
      <c r="AC457" s="18"/>
      <c r="AD457" s="18"/>
      <c r="AE457" s="18"/>
      <c r="AF457" s="18"/>
      <c r="AG457" s="18"/>
      <c r="AH457" s="18"/>
      <c r="AI457" s="18"/>
      <c r="AJ457" s="18"/>
      <c r="AK457" s="18"/>
      <c r="AL457" s="18"/>
      <c r="AM457" s="18"/>
      <c r="AN457" s="18"/>
      <c r="AS457" s="5" t="s">
        <v>427</v>
      </c>
      <c r="AT457" s="4">
        <v>491.90300000000002</v>
      </c>
      <c r="AU457" s="4"/>
      <c r="AV457" s="4"/>
      <c r="AW457" s="4"/>
      <c r="AX457" s="4"/>
    </row>
    <row r="458" spans="9:50" x14ac:dyDescent="0.25">
      <c r="I458" s="9"/>
      <c r="J458" s="9"/>
      <c r="K458" s="9"/>
      <c r="L458" s="9"/>
      <c r="M458" s="9"/>
      <c r="N458" s="9"/>
      <c r="O458" s="9"/>
      <c r="Q458" s="20" t="s">
        <v>370</v>
      </c>
      <c r="R458" s="20">
        <v>38.090000000000003</v>
      </c>
      <c r="S458" s="20">
        <v>45.01</v>
      </c>
      <c r="T458" s="20">
        <v>16.89</v>
      </c>
      <c r="U458" s="20"/>
      <c r="V458" s="20"/>
      <c r="W458" s="20"/>
      <c r="X458" s="20"/>
      <c r="Y458" s="20"/>
      <c r="Z458" s="18"/>
      <c r="AA458" s="18"/>
      <c r="AB458" s="18"/>
      <c r="AC458" s="18"/>
      <c r="AD458" s="18"/>
      <c r="AE458" s="18"/>
      <c r="AF458" s="18"/>
      <c r="AG458" s="18"/>
      <c r="AH458" s="18"/>
      <c r="AI458" s="18"/>
      <c r="AJ458" s="18"/>
      <c r="AK458" s="18"/>
      <c r="AL458" s="18"/>
      <c r="AM458" s="18"/>
      <c r="AN458" s="18"/>
      <c r="AT458" s="4" t="s">
        <v>372</v>
      </c>
      <c r="AU458" s="4"/>
      <c r="AV458" s="4"/>
      <c r="AW458" s="4"/>
      <c r="AX458" s="4"/>
    </row>
    <row r="459" spans="9:50" x14ac:dyDescent="0.25">
      <c r="I459" s="9">
        <v>330</v>
      </c>
      <c r="J459" s="9" t="s">
        <v>263</v>
      </c>
      <c r="K459" s="9" t="s">
        <v>262</v>
      </c>
      <c r="L459" s="9"/>
      <c r="M459" s="9"/>
      <c r="N459" s="9"/>
      <c r="O459" s="9"/>
      <c r="Q459" s="20" t="s">
        <v>371</v>
      </c>
      <c r="R459" s="20" t="s">
        <v>372</v>
      </c>
      <c r="S459" s="20" t="s">
        <v>372</v>
      </c>
      <c r="T459" s="20" t="s">
        <v>372</v>
      </c>
      <c r="U459" s="20"/>
      <c r="V459" s="20"/>
      <c r="W459" s="20"/>
      <c r="X459" s="20"/>
      <c r="Y459" s="20"/>
      <c r="Z459" s="18"/>
      <c r="AA459" s="18"/>
      <c r="AB459" s="18"/>
      <c r="AC459" s="18"/>
      <c r="AD459" s="18"/>
      <c r="AE459" s="18"/>
      <c r="AF459" s="18"/>
      <c r="AG459" s="18"/>
      <c r="AH459" s="18"/>
      <c r="AI459" s="18"/>
      <c r="AJ459" s="18"/>
      <c r="AK459" s="18"/>
      <c r="AL459" s="18"/>
      <c r="AM459" s="18"/>
      <c r="AN459" s="18"/>
      <c r="AS459" s="5" t="s">
        <v>429</v>
      </c>
      <c r="AT459" s="4">
        <v>84.440600000000003</v>
      </c>
      <c r="AU459" s="4"/>
      <c r="AV459" s="4"/>
      <c r="AW459" s="4"/>
      <c r="AX459" s="4"/>
    </row>
    <row r="460" spans="9:50" x14ac:dyDescent="0.25">
      <c r="I460" s="9" t="s">
        <v>365</v>
      </c>
      <c r="J460" s="10">
        <v>192288</v>
      </c>
      <c r="K460" s="10">
        <v>129644</v>
      </c>
      <c r="L460" s="9"/>
      <c r="M460" s="9"/>
      <c r="N460" s="9"/>
      <c r="O460" s="9"/>
      <c r="Q460" s="19">
        <v>480</v>
      </c>
      <c r="R460" s="20" t="s">
        <v>746</v>
      </c>
      <c r="S460" s="20" t="s">
        <v>745</v>
      </c>
      <c r="T460" s="20" t="s">
        <v>744</v>
      </c>
      <c r="U460" s="20"/>
      <c r="V460" s="20"/>
      <c r="W460" s="20"/>
      <c r="X460" s="20"/>
      <c r="Y460" s="20"/>
      <c r="Z460" s="18"/>
      <c r="AA460" s="18"/>
      <c r="AB460" s="18"/>
      <c r="AC460" s="18"/>
      <c r="AD460" s="18"/>
      <c r="AE460" s="18"/>
      <c r="AF460" s="18"/>
      <c r="AG460" s="18"/>
      <c r="AH460" s="18"/>
      <c r="AI460" s="18"/>
      <c r="AJ460" s="18"/>
      <c r="AK460" s="18"/>
      <c r="AL460" s="18"/>
      <c r="AM460" s="18"/>
      <c r="AN460" s="18"/>
      <c r="AT460" s="4" t="s">
        <v>372</v>
      </c>
      <c r="AU460" s="4"/>
      <c r="AV460" s="4"/>
      <c r="AW460" s="4"/>
      <c r="AX460" s="4"/>
    </row>
    <row r="461" spans="9:50" x14ac:dyDescent="0.25">
      <c r="I461" s="9" t="s">
        <v>371</v>
      </c>
      <c r="J461" s="9" t="s">
        <v>372</v>
      </c>
      <c r="K461" s="9" t="s">
        <v>372</v>
      </c>
      <c r="L461" s="9"/>
      <c r="M461" s="9"/>
      <c r="N461" s="9"/>
      <c r="O461" s="9"/>
      <c r="Q461" s="20" t="s">
        <v>370</v>
      </c>
      <c r="R461" s="20">
        <v>37.69</v>
      </c>
      <c r="S461" s="20">
        <v>44.69</v>
      </c>
      <c r="T461" s="20">
        <v>17.62</v>
      </c>
      <c r="U461" s="20"/>
      <c r="V461" s="20"/>
      <c r="W461" s="20"/>
      <c r="X461" s="20"/>
      <c r="Y461" s="20"/>
      <c r="Z461" s="18"/>
      <c r="AA461" s="18"/>
      <c r="AB461" s="18"/>
      <c r="AC461" s="18"/>
      <c r="AD461" s="18"/>
      <c r="AE461" s="18"/>
      <c r="AF461" s="18"/>
      <c r="AG461" s="18"/>
      <c r="AH461" s="18"/>
      <c r="AI461" s="18"/>
      <c r="AJ461" s="18"/>
      <c r="AK461" s="18"/>
      <c r="AL461" s="18"/>
      <c r="AM461" s="18"/>
      <c r="AN461" s="18"/>
      <c r="AS461" s="5" t="s">
        <v>443</v>
      </c>
      <c r="AT461" s="4">
        <v>808.57100000000003</v>
      </c>
      <c r="AU461" s="4"/>
      <c r="AV461" s="4"/>
      <c r="AW461" s="4"/>
      <c r="AX461" s="4"/>
    </row>
    <row r="462" spans="9:50" x14ac:dyDescent="0.25">
      <c r="I462" s="9"/>
      <c r="J462" s="9"/>
      <c r="K462" s="9"/>
      <c r="L462" s="9"/>
      <c r="M462" s="9"/>
      <c r="N462" s="9"/>
      <c r="O462" s="9"/>
      <c r="Q462" s="20" t="s">
        <v>371</v>
      </c>
      <c r="R462" s="20" t="s">
        <v>372</v>
      </c>
      <c r="S462" s="20" t="s">
        <v>372</v>
      </c>
      <c r="T462" s="20" t="s">
        <v>372</v>
      </c>
      <c r="U462" s="20"/>
      <c r="V462" s="20"/>
      <c r="W462" s="20"/>
      <c r="X462" s="20"/>
      <c r="Y462" s="20"/>
      <c r="Z462" s="18"/>
      <c r="AA462" s="18"/>
      <c r="AB462" s="18"/>
      <c r="AC462" s="18"/>
      <c r="AD462" s="18"/>
      <c r="AE462" s="18"/>
      <c r="AF462" s="18"/>
      <c r="AG462" s="18"/>
      <c r="AH462" s="18"/>
      <c r="AI462" s="18"/>
      <c r="AJ462" s="18"/>
      <c r="AK462" s="18"/>
      <c r="AL462" s="18"/>
      <c r="AM462" s="18"/>
      <c r="AN462" s="18"/>
      <c r="AT462" s="4" t="s">
        <v>372</v>
      </c>
      <c r="AU462" s="4"/>
      <c r="AV462" s="4"/>
      <c r="AW462" s="4"/>
      <c r="AX462" s="4"/>
    </row>
    <row r="463" spans="9:50" x14ac:dyDescent="0.25">
      <c r="I463" s="9"/>
      <c r="J463" s="9"/>
      <c r="K463" s="9"/>
      <c r="L463" s="9"/>
      <c r="M463" s="9"/>
      <c r="N463" s="9"/>
      <c r="O463" s="9"/>
      <c r="Q463" s="19">
        <v>510</v>
      </c>
      <c r="R463" s="20" t="s">
        <v>746</v>
      </c>
      <c r="S463" s="20" t="s">
        <v>745</v>
      </c>
      <c r="T463" s="20" t="s">
        <v>744</v>
      </c>
      <c r="U463" s="20"/>
      <c r="V463" s="20"/>
      <c r="W463" s="20"/>
      <c r="X463" s="20"/>
      <c r="Y463" s="20"/>
      <c r="Z463" s="18"/>
      <c r="AA463" s="18"/>
      <c r="AB463" s="18"/>
      <c r="AC463" s="18"/>
      <c r="AD463" s="18"/>
      <c r="AE463" s="18"/>
      <c r="AF463" s="18"/>
      <c r="AG463" s="18"/>
      <c r="AH463" s="18"/>
      <c r="AI463" s="18"/>
      <c r="AJ463" s="18"/>
      <c r="AK463" s="18"/>
      <c r="AL463" s="18"/>
      <c r="AM463" s="18"/>
      <c r="AN463" s="18"/>
      <c r="AS463" s="5" t="s">
        <v>448</v>
      </c>
      <c r="AT463" s="4">
        <v>8576.07</v>
      </c>
      <c r="AU463" s="4"/>
      <c r="AV463" s="4"/>
      <c r="AW463" s="4"/>
      <c r="AX463" s="4"/>
    </row>
    <row r="464" spans="9:50" x14ac:dyDescent="0.25">
      <c r="I464" s="9" t="s">
        <v>7</v>
      </c>
      <c r="J464" s="9"/>
      <c r="K464" s="9"/>
      <c r="L464" s="9"/>
      <c r="M464" s="9"/>
      <c r="N464" s="9"/>
      <c r="O464" s="9"/>
      <c r="Q464" s="20" t="s">
        <v>370</v>
      </c>
      <c r="R464" s="20">
        <v>36.39</v>
      </c>
      <c r="S464" s="20">
        <v>17.12</v>
      </c>
      <c r="T464" s="20">
        <v>46.49</v>
      </c>
      <c r="U464" s="20"/>
      <c r="V464" s="20"/>
      <c r="W464" s="20"/>
      <c r="X464" s="20"/>
      <c r="Y464" s="20"/>
      <c r="Z464" s="18"/>
      <c r="AA464" s="18"/>
      <c r="AB464" s="18"/>
      <c r="AC464" s="18"/>
      <c r="AD464" s="18"/>
      <c r="AE464" s="18"/>
      <c r="AF464" s="18"/>
      <c r="AG464" s="18"/>
      <c r="AH464" s="18"/>
      <c r="AI464" s="18"/>
      <c r="AJ464" s="18"/>
      <c r="AK464" s="18"/>
      <c r="AL464" s="18"/>
      <c r="AM464" s="18"/>
      <c r="AN464" s="18"/>
      <c r="AT464" s="4" t="s">
        <v>372</v>
      </c>
      <c r="AU464" s="4"/>
      <c r="AV464" s="4"/>
      <c r="AW464" s="4"/>
      <c r="AX464" s="4"/>
    </row>
    <row r="465" spans="9:50" x14ac:dyDescent="0.25">
      <c r="I465" s="9"/>
      <c r="J465" s="9"/>
      <c r="K465" s="9"/>
      <c r="L465" s="9"/>
      <c r="M465" s="9"/>
      <c r="N465" s="9"/>
      <c r="O465" s="9"/>
      <c r="Q465" s="20" t="s">
        <v>371</v>
      </c>
      <c r="R465" s="20" t="s">
        <v>372</v>
      </c>
      <c r="S465" s="20" t="s">
        <v>372</v>
      </c>
      <c r="T465" s="20" t="s">
        <v>372</v>
      </c>
      <c r="U465" s="20"/>
      <c r="V465" s="20"/>
      <c r="W465" s="20"/>
      <c r="X465" s="20"/>
      <c r="Y465" s="20"/>
      <c r="Z465" s="18"/>
      <c r="AA465" s="18"/>
      <c r="AB465" s="18"/>
      <c r="AC465" s="18"/>
      <c r="AD465" s="18"/>
      <c r="AE465" s="18"/>
      <c r="AF465" s="18"/>
      <c r="AG465" s="18"/>
      <c r="AH465" s="18"/>
      <c r="AI465" s="18"/>
      <c r="AJ465" s="18"/>
      <c r="AK465" s="18"/>
      <c r="AL465" s="18"/>
      <c r="AM465" s="18"/>
      <c r="AN465" s="18"/>
      <c r="AS465" s="5" t="s">
        <v>442</v>
      </c>
      <c r="AT465" s="4">
        <v>1692.95</v>
      </c>
      <c r="AU465" s="4" t="s">
        <v>35</v>
      </c>
      <c r="AV465" s="4"/>
      <c r="AW465" s="4"/>
      <c r="AX465" s="4"/>
    </row>
    <row r="466" spans="9:50" x14ac:dyDescent="0.25">
      <c r="I466" s="9" t="s">
        <v>360</v>
      </c>
      <c r="J466" s="9" t="s">
        <v>361</v>
      </c>
      <c r="K466" s="9" t="s">
        <v>362</v>
      </c>
      <c r="L466" s="9" t="s">
        <v>363</v>
      </c>
      <c r="M466" s="9" t="s">
        <v>364</v>
      </c>
      <c r="N466" s="9" t="s">
        <v>365</v>
      </c>
      <c r="O466" s="9" t="s">
        <v>366</v>
      </c>
      <c r="Q466" s="19">
        <v>540</v>
      </c>
      <c r="R466" s="20" t="s">
        <v>746</v>
      </c>
      <c r="S466" s="20" t="s">
        <v>745</v>
      </c>
      <c r="T466" s="20" t="s">
        <v>744</v>
      </c>
      <c r="U466" s="20"/>
      <c r="V466" s="20"/>
      <c r="W466" s="20"/>
      <c r="X466" s="20"/>
      <c r="Y466" s="20"/>
      <c r="Z466" s="18"/>
      <c r="AA466" s="18"/>
      <c r="AB466" s="18"/>
      <c r="AC466" s="18"/>
      <c r="AD466" s="18"/>
      <c r="AE466" s="18"/>
      <c r="AF466" s="18"/>
      <c r="AG466" s="18"/>
      <c r="AH466" s="18"/>
      <c r="AI466" s="18"/>
      <c r="AJ466" s="18"/>
      <c r="AK466" s="18"/>
      <c r="AL466" s="18"/>
      <c r="AM466" s="18"/>
      <c r="AN466" s="18"/>
      <c r="AT466" s="4" t="s">
        <v>372</v>
      </c>
      <c r="AU466" s="4"/>
      <c r="AV466" s="4"/>
      <c r="AW466" s="4"/>
      <c r="AX466" s="4"/>
    </row>
    <row r="467" spans="9:50" x14ac:dyDescent="0.25">
      <c r="I467" s="9">
        <v>360</v>
      </c>
      <c r="J467" s="9" t="s">
        <v>263</v>
      </c>
      <c r="K467" s="10">
        <v>10467546</v>
      </c>
      <c r="L467" s="10">
        <v>32025</v>
      </c>
      <c r="M467" s="10">
        <v>5589</v>
      </c>
      <c r="N467" s="10">
        <v>1260671</v>
      </c>
      <c r="O467" s="9" t="s">
        <v>311</v>
      </c>
      <c r="Q467" s="20" t="s">
        <v>370</v>
      </c>
      <c r="R467" s="20">
        <v>37.53</v>
      </c>
      <c r="S467" s="20">
        <v>45.24</v>
      </c>
      <c r="T467" s="20">
        <v>17.239999999999998</v>
      </c>
      <c r="U467" s="20"/>
      <c r="V467" s="20"/>
      <c r="W467" s="20"/>
      <c r="X467" s="20"/>
      <c r="Y467" s="20"/>
      <c r="Z467" s="18"/>
      <c r="AA467" s="18"/>
      <c r="AB467" s="18"/>
      <c r="AC467" s="18"/>
      <c r="AD467" s="18"/>
      <c r="AE467" s="18"/>
      <c r="AF467" s="18"/>
      <c r="AG467" s="18"/>
      <c r="AH467" s="18"/>
      <c r="AI467" s="18"/>
      <c r="AJ467" s="18"/>
      <c r="AK467" s="18"/>
      <c r="AL467" s="18"/>
      <c r="AM467" s="18"/>
      <c r="AN467" s="18"/>
      <c r="AS467" s="5" t="s">
        <v>427</v>
      </c>
      <c r="AT467" s="4">
        <v>564.54399999999998</v>
      </c>
      <c r="AU467" s="4"/>
      <c r="AV467" s="4"/>
      <c r="AW467" s="4"/>
      <c r="AX467" s="4"/>
    </row>
    <row r="468" spans="9:50" x14ac:dyDescent="0.25">
      <c r="I468" s="9"/>
      <c r="J468" s="9" t="s">
        <v>262</v>
      </c>
      <c r="K468" s="10">
        <v>10448200</v>
      </c>
      <c r="L468" s="10">
        <v>11488</v>
      </c>
      <c r="M468" s="10">
        <v>5589</v>
      </c>
      <c r="N468" s="10">
        <v>139403</v>
      </c>
      <c r="O468" s="11">
        <v>33847</v>
      </c>
      <c r="Q468" s="20" t="s">
        <v>371</v>
      </c>
      <c r="R468" s="20" t="s">
        <v>372</v>
      </c>
      <c r="S468" s="20" t="s">
        <v>372</v>
      </c>
      <c r="T468" s="20" t="s">
        <v>372</v>
      </c>
      <c r="U468" s="20"/>
      <c r="V468" s="20"/>
      <c r="W468" s="20"/>
      <c r="X468" s="20"/>
      <c r="Y468" s="20"/>
      <c r="Z468" s="18"/>
      <c r="AA468" s="18"/>
      <c r="AB468" s="18"/>
      <c r="AC468" s="18"/>
      <c r="AD468" s="18"/>
      <c r="AE468" s="18"/>
      <c r="AF468" s="18"/>
      <c r="AG468" s="18"/>
      <c r="AH468" s="18"/>
      <c r="AI468" s="18"/>
      <c r="AJ468" s="18"/>
      <c r="AK468" s="18"/>
      <c r="AL468" s="18"/>
      <c r="AM468" s="18"/>
      <c r="AN468" s="18"/>
      <c r="AT468" s="4" t="s">
        <v>372</v>
      </c>
      <c r="AU468" s="4"/>
      <c r="AV468" s="4"/>
      <c r="AW468" s="4"/>
      <c r="AX468" s="4"/>
    </row>
    <row r="469" spans="9:50" x14ac:dyDescent="0.25">
      <c r="I469" s="9"/>
      <c r="J469" s="9"/>
      <c r="K469" s="9"/>
      <c r="L469" s="9"/>
      <c r="M469" s="9"/>
      <c r="N469" s="9"/>
      <c r="O469" s="9"/>
      <c r="Q469" s="19">
        <v>570</v>
      </c>
      <c r="R469" s="20" t="s">
        <v>746</v>
      </c>
      <c r="S469" s="20" t="s">
        <v>745</v>
      </c>
      <c r="T469" s="20" t="s">
        <v>744</v>
      </c>
      <c r="U469" s="20"/>
      <c r="V469" s="20"/>
      <c r="W469" s="20"/>
      <c r="X469" s="20"/>
      <c r="Y469" s="20"/>
      <c r="Z469" s="18"/>
      <c r="AA469" s="18"/>
      <c r="AB469" s="18"/>
      <c r="AC469" s="18"/>
      <c r="AD469" s="18"/>
      <c r="AE469" s="18"/>
      <c r="AF469" s="18"/>
      <c r="AG469" s="18"/>
      <c r="AH469" s="18"/>
      <c r="AI469" s="18"/>
      <c r="AJ469" s="18"/>
      <c r="AK469" s="18"/>
      <c r="AL469" s="18"/>
      <c r="AM469" s="18"/>
      <c r="AN469" s="18"/>
      <c r="AS469" s="5" t="s">
        <v>429</v>
      </c>
      <c r="AT469" s="4">
        <v>4.9340400000000004</v>
      </c>
      <c r="AU469" s="4"/>
      <c r="AV469" s="4"/>
      <c r="AW469" s="4"/>
      <c r="AX469" s="4"/>
    </row>
    <row r="470" spans="9:50" x14ac:dyDescent="0.25">
      <c r="I470" s="9"/>
      <c r="J470" s="9"/>
      <c r="K470" s="9"/>
      <c r="L470" s="9"/>
      <c r="M470" s="9"/>
      <c r="N470" s="9"/>
      <c r="O470" s="9"/>
      <c r="Q470" s="20" t="s">
        <v>370</v>
      </c>
      <c r="R470" s="20">
        <v>36.520000000000003</v>
      </c>
      <c r="S470" s="20">
        <v>46.84</v>
      </c>
      <c r="T470" s="20">
        <v>16.64</v>
      </c>
      <c r="U470" s="20"/>
      <c r="V470" s="20"/>
      <c r="W470" s="20"/>
      <c r="X470" s="20"/>
      <c r="Y470" s="20"/>
      <c r="Z470" s="18"/>
      <c r="AA470" s="18"/>
      <c r="AB470" s="18"/>
      <c r="AC470" s="18"/>
      <c r="AD470" s="18"/>
      <c r="AE470" s="18"/>
      <c r="AF470" s="18"/>
      <c r="AG470" s="18"/>
      <c r="AH470" s="18"/>
      <c r="AI470" s="18"/>
      <c r="AJ470" s="18"/>
      <c r="AK470" s="18"/>
      <c r="AL470" s="18"/>
      <c r="AM470" s="18"/>
      <c r="AN470" s="18"/>
      <c r="AT470" s="4" t="s">
        <v>372</v>
      </c>
      <c r="AU470" s="4"/>
      <c r="AV470" s="4"/>
      <c r="AW470" s="4"/>
      <c r="AX470" s="4"/>
    </row>
    <row r="471" spans="9:50" x14ac:dyDescent="0.25">
      <c r="I471" s="9" t="s">
        <v>369</v>
      </c>
      <c r="J471" s="9"/>
      <c r="K471" s="9"/>
      <c r="L471" s="9"/>
      <c r="M471" s="9"/>
      <c r="N471" s="9"/>
      <c r="O471" s="9"/>
      <c r="Q471" s="20" t="s">
        <v>371</v>
      </c>
      <c r="R471" s="20" t="s">
        <v>372</v>
      </c>
      <c r="S471" s="20" t="s">
        <v>372</v>
      </c>
      <c r="T471" s="20" t="s">
        <v>372</v>
      </c>
      <c r="U471" s="20"/>
      <c r="V471" s="20"/>
      <c r="W471" s="20"/>
      <c r="X471" s="20"/>
      <c r="Y471" s="20"/>
      <c r="Z471" s="18"/>
      <c r="AA471" s="18"/>
      <c r="AB471" s="18"/>
      <c r="AC471" s="18"/>
      <c r="AD471" s="18"/>
      <c r="AE471" s="18"/>
      <c r="AF471" s="18"/>
      <c r="AG471" s="18"/>
      <c r="AH471" s="18"/>
      <c r="AI471" s="18"/>
      <c r="AJ471" s="18"/>
      <c r="AK471" s="18"/>
      <c r="AL471" s="18"/>
      <c r="AM471" s="18"/>
      <c r="AN471" s="18"/>
      <c r="AS471" s="5" t="s">
        <v>443</v>
      </c>
      <c r="AT471" s="4">
        <v>499.08199999999999</v>
      </c>
      <c r="AU471" s="4"/>
      <c r="AV471" s="4"/>
      <c r="AW471" s="4"/>
      <c r="AX471" s="4"/>
    </row>
    <row r="472" spans="9:50" x14ac:dyDescent="0.25">
      <c r="I472" s="9" t="s">
        <v>361</v>
      </c>
      <c r="J472" s="9" t="s">
        <v>370</v>
      </c>
      <c r="K472" s="9" t="s">
        <v>360</v>
      </c>
      <c r="L472" s="9"/>
      <c r="M472" s="9"/>
      <c r="N472" s="9"/>
      <c r="O472" s="9"/>
      <c r="Q472" s="19">
        <v>600</v>
      </c>
      <c r="R472" s="20" t="s">
        <v>746</v>
      </c>
      <c r="S472" s="20" t="s">
        <v>745</v>
      </c>
      <c r="T472" s="20" t="s">
        <v>744</v>
      </c>
      <c r="U472" s="20"/>
      <c r="V472" s="20"/>
      <c r="W472" s="20"/>
      <c r="X472" s="20"/>
      <c r="Y472" s="20"/>
      <c r="Z472" s="18"/>
      <c r="AA472" s="18"/>
      <c r="AB472" s="18"/>
      <c r="AC472" s="18"/>
      <c r="AD472" s="18"/>
      <c r="AE472" s="18"/>
      <c r="AF472" s="18"/>
      <c r="AG472" s="18"/>
      <c r="AH472" s="18"/>
      <c r="AI472" s="18"/>
      <c r="AJ472" s="18"/>
      <c r="AK472" s="18"/>
      <c r="AL472" s="18"/>
      <c r="AM472" s="18"/>
      <c r="AN472" s="18"/>
      <c r="AT472" s="4" t="s">
        <v>372</v>
      </c>
      <c r="AU472" s="4"/>
      <c r="AV472" s="4"/>
      <c r="AW472" s="4"/>
      <c r="AX472" s="4"/>
    </row>
    <row r="473" spans="9:50" x14ac:dyDescent="0.25">
      <c r="I473" s="9"/>
      <c r="J473" s="9" t="s">
        <v>371</v>
      </c>
      <c r="K473" s="9"/>
      <c r="L473" s="9"/>
      <c r="M473" s="9"/>
      <c r="N473" s="9"/>
      <c r="O473" s="9"/>
      <c r="Q473" s="20" t="s">
        <v>370</v>
      </c>
      <c r="R473" s="20">
        <v>36.03</v>
      </c>
      <c r="S473" s="20">
        <v>46.67</v>
      </c>
      <c r="T473" s="20">
        <v>17.309999999999999</v>
      </c>
      <c r="U473" s="20"/>
      <c r="V473" s="20"/>
      <c r="W473" s="20"/>
      <c r="X473" s="20"/>
      <c r="Y473" s="20"/>
      <c r="Z473" s="18"/>
      <c r="AA473" s="18"/>
      <c r="AB473" s="18"/>
      <c r="AC473" s="18"/>
      <c r="AD473" s="18"/>
      <c r="AE473" s="18"/>
      <c r="AF473" s="18"/>
      <c r="AG473" s="18"/>
      <c r="AH473" s="18"/>
      <c r="AI473" s="18"/>
      <c r="AJ473" s="18"/>
      <c r="AK473" s="18"/>
      <c r="AL473" s="18"/>
      <c r="AM473" s="18"/>
      <c r="AN473" s="18"/>
      <c r="AS473" s="5" t="s">
        <v>448</v>
      </c>
      <c r="AT473" s="4">
        <v>8206.67</v>
      </c>
      <c r="AU473" s="4"/>
      <c r="AV473" s="4"/>
      <c r="AW473" s="4"/>
      <c r="AX473" s="4"/>
    </row>
    <row r="474" spans="9:50" x14ac:dyDescent="0.25">
      <c r="I474" s="9" t="s">
        <v>263</v>
      </c>
      <c r="J474" s="9" t="s">
        <v>311</v>
      </c>
      <c r="K474" s="9">
        <v>360</v>
      </c>
      <c r="L474" s="9"/>
      <c r="M474" s="9"/>
      <c r="N474" s="9"/>
      <c r="O474" s="9"/>
      <c r="Q474" s="20" t="s">
        <v>371</v>
      </c>
      <c r="R474" s="20" t="s">
        <v>372</v>
      </c>
      <c r="S474" s="20" t="s">
        <v>372</v>
      </c>
      <c r="T474" s="20" t="s">
        <v>372</v>
      </c>
      <c r="U474" s="20"/>
      <c r="V474" s="20"/>
      <c r="W474" s="20"/>
      <c r="X474" s="20"/>
      <c r="Y474" s="20"/>
      <c r="Z474" s="18"/>
      <c r="AA474" s="18"/>
      <c r="AB474" s="18"/>
      <c r="AC474" s="18"/>
      <c r="AD474" s="18"/>
      <c r="AE474" s="18"/>
      <c r="AF474" s="18"/>
      <c r="AG474" s="18"/>
      <c r="AH474" s="18"/>
      <c r="AI474" s="18"/>
      <c r="AJ474" s="18"/>
      <c r="AK474" s="18"/>
      <c r="AL474" s="18"/>
      <c r="AM474" s="18"/>
      <c r="AN474" s="18"/>
      <c r="AT474" s="4" t="s">
        <v>372</v>
      </c>
      <c r="AU474" s="4"/>
      <c r="AV474" s="4"/>
      <c r="AW474" s="4"/>
      <c r="AX474" s="4"/>
    </row>
    <row r="475" spans="9:50" x14ac:dyDescent="0.25">
      <c r="I475" s="9"/>
      <c r="J475" s="9" t="s">
        <v>372</v>
      </c>
      <c r="K475" s="9"/>
      <c r="L475" s="9"/>
      <c r="M475" s="9"/>
      <c r="N475" s="9"/>
      <c r="O475" s="9"/>
      <c r="Q475" s="19">
        <v>630</v>
      </c>
      <c r="R475" s="20" t="s">
        <v>746</v>
      </c>
      <c r="S475" s="20" t="s">
        <v>745</v>
      </c>
      <c r="T475" s="20" t="s">
        <v>744</v>
      </c>
      <c r="U475" s="20"/>
      <c r="V475" s="20"/>
      <c r="W475" s="20"/>
      <c r="X475" s="20"/>
      <c r="Y475" s="20"/>
      <c r="Z475" s="18"/>
      <c r="AA475" s="18"/>
      <c r="AB475" s="18"/>
      <c r="AC475" s="18"/>
      <c r="AD475" s="18"/>
      <c r="AE475" s="18"/>
      <c r="AF475" s="18"/>
      <c r="AG475" s="18"/>
      <c r="AH475" s="18"/>
      <c r="AI475" s="18"/>
      <c r="AJ475" s="18"/>
      <c r="AK475" s="18"/>
      <c r="AL475" s="18"/>
      <c r="AM475" s="18"/>
      <c r="AN475" s="18"/>
      <c r="AS475" s="5" t="s">
        <v>442</v>
      </c>
      <c r="AT475" s="4">
        <v>1559.1</v>
      </c>
      <c r="AU475" s="4" t="s">
        <v>37</v>
      </c>
      <c r="AV475" s="4"/>
      <c r="AW475" s="4"/>
      <c r="AX475" s="4"/>
    </row>
    <row r="476" spans="9:50" x14ac:dyDescent="0.25">
      <c r="I476" s="9" t="s">
        <v>262</v>
      </c>
      <c r="J476" s="11">
        <v>33847</v>
      </c>
      <c r="K476" s="9"/>
      <c r="L476" s="9"/>
      <c r="M476" s="9"/>
      <c r="N476" s="9"/>
      <c r="O476" s="9"/>
      <c r="Q476" s="20" t="s">
        <v>370</v>
      </c>
      <c r="R476" s="20">
        <v>34.74</v>
      </c>
      <c r="S476" s="20">
        <v>50.53</v>
      </c>
      <c r="T476" s="20">
        <v>14.73</v>
      </c>
      <c r="U476" s="20"/>
      <c r="V476" s="20"/>
      <c r="W476" s="20"/>
      <c r="X476" s="20"/>
      <c r="Y476" s="20"/>
      <c r="Z476" s="18"/>
      <c r="AA476" s="18"/>
      <c r="AB476" s="18"/>
      <c r="AC476" s="18"/>
      <c r="AD476" s="18"/>
      <c r="AE476" s="18"/>
      <c r="AF476" s="18"/>
      <c r="AG476" s="18"/>
      <c r="AH476" s="18"/>
      <c r="AI476" s="18"/>
      <c r="AJ476" s="18"/>
      <c r="AK476" s="18"/>
      <c r="AL476" s="18"/>
      <c r="AM476" s="18"/>
      <c r="AN476" s="18"/>
      <c r="AT476" s="4" t="s">
        <v>372</v>
      </c>
      <c r="AU476" s="4"/>
      <c r="AV476" s="4"/>
      <c r="AW476" s="4"/>
      <c r="AX476" s="4"/>
    </row>
    <row r="477" spans="9:50" x14ac:dyDescent="0.25">
      <c r="I477" s="9"/>
      <c r="J477" s="9" t="s">
        <v>372</v>
      </c>
      <c r="K477" s="9"/>
      <c r="L477" s="9"/>
      <c r="M477" s="9"/>
      <c r="N477" s="9"/>
      <c r="O477" s="9"/>
      <c r="Q477" s="20" t="s">
        <v>371</v>
      </c>
      <c r="R477" s="20" t="s">
        <v>372</v>
      </c>
      <c r="S477" s="20" t="s">
        <v>372</v>
      </c>
      <c r="T477" s="20" t="s">
        <v>372</v>
      </c>
      <c r="U477" s="20"/>
      <c r="V477" s="20"/>
      <c r="W477" s="20"/>
      <c r="X477" s="20"/>
      <c r="Y477" s="20"/>
      <c r="Z477" s="18"/>
      <c r="AA477" s="18"/>
      <c r="AB477" s="18"/>
      <c r="AC477" s="18"/>
      <c r="AD477" s="18"/>
      <c r="AE477" s="18"/>
      <c r="AF477" s="18"/>
      <c r="AG477" s="18"/>
      <c r="AH477" s="18"/>
      <c r="AI477" s="18"/>
      <c r="AJ477" s="18"/>
      <c r="AK477" s="18"/>
      <c r="AL477" s="18"/>
      <c r="AM477" s="18"/>
      <c r="AN477" s="18"/>
      <c r="AS477" s="5" t="s">
        <v>427</v>
      </c>
      <c r="AT477" s="4" t="s">
        <v>17</v>
      </c>
      <c r="AU477" s="4"/>
      <c r="AV477" s="4"/>
      <c r="AW477" s="4"/>
      <c r="AX477" s="4"/>
    </row>
    <row r="478" spans="9:50" x14ac:dyDescent="0.25">
      <c r="I478" s="9"/>
      <c r="J478" s="9"/>
      <c r="K478" s="9"/>
      <c r="L478" s="9"/>
      <c r="M478" s="9"/>
      <c r="N478" s="9"/>
      <c r="O478" s="9"/>
      <c r="Q478" s="19">
        <v>660</v>
      </c>
      <c r="R478" s="20" t="s">
        <v>746</v>
      </c>
      <c r="S478" s="20" t="s">
        <v>745</v>
      </c>
      <c r="T478" s="20" t="s">
        <v>744</v>
      </c>
      <c r="U478" s="20"/>
      <c r="V478" s="20"/>
      <c r="W478" s="20"/>
      <c r="X478" s="20"/>
      <c r="Y478" s="20"/>
      <c r="Z478" s="18"/>
      <c r="AA478" s="18"/>
      <c r="AB478" s="18"/>
      <c r="AC478" s="18"/>
      <c r="AD478" s="18"/>
      <c r="AE478" s="18"/>
      <c r="AF478" s="18"/>
      <c r="AG478" s="18"/>
      <c r="AH478" s="18"/>
      <c r="AI478" s="18"/>
      <c r="AJ478" s="18"/>
      <c r="AK478" s="18"/>
      <c r="AL478" s="18"/>
      <c r="AM478" s="18"/>
      <c r="AN478" s="18"/>
      <c r="AT478" s="4" t="s">
        <v>372</v>
      </c>
      <c r="AU478" s="4"/>
      <c r="AV478" s="4"/>
      <c r="AW478" s="4"/>
      <c r="AX478" s="4"/>
    </row>
    <row r="479" spans="9:50" x14ac:dyDescent="0.25">
      <c r="I479" s="9"/>
      <c r="J479" s="9"/>
      <c r="K479" s="9"/>
      <c r="L479" s="9"/>
      <c r="M479" s="9"/>
      <c r="N479" s="9"/>
      <c r="O479" s="9"/>
      <c r="Q479" s="20" t="s">
        <v>370</v>
      </c>
      <c r="R479" s="20">
        <v>35.28</v>
      </c>
      <c r="S479" s="20">
        <v>48.8</v>
      </c>
      <c r="T479" s="20">
        <v>15.92</v>
      </c>
      <c r="U479" s="20"/>
      <c r="V479" s="20"/>
      <c r="W479" s="20"/>
      <c r="X479" s="20"/>
      <c r="Y479" s="20"/>
      <c r="Z479" s="18"/>
      <c r="AA479" s="18"/>
      <c r="AB479" s="18"/>
      <c r="AC479" s="18"/>
      <c r="AD479" s="18"/>
      <c r="AE479" s="18"/>
      <c r="AF479" s="18"/>
      <c r="AG479" s="18"/>
      <c r="AH479" s="18"/>
      <c r="AI479" s="18"/>
      <c r="AJ479" s="18"/>
      <c r="AK479" s="18"/>
      <c r="AL479" s="18"/>
      <c r="AM479" s="18"/>
      <c r="AN479" s="18"/>
      <c r="AS479" s="5" t="s">
        <v>429</v>
      </c>
      <c r="AT479" s="4">
        <v>0.32847999999999999</v>
      </c>
      <c r="AU479" s="4"/>
      <c r="AV479" s="4"/>
      <c r="AW479" s="4"/>
      <c r="AX479" s="4"/>
    </row>
    <row r="480" spans="9:50" x14ac:dyDescent="0.25">
      <c r="I480" s="9" t="s">
        <v>373</v>
      </c>
      <c r="J480" s="9"/>
      <c r="K480" s="9"/>
      <c r="L480" s="9"/>
      <c r="M480" s="9"/>
      <c r="N480" s="9"/>
      <c r="O480" s="9"/>
      <c r="Q480" s="20" t="s">
        <v>371</v>
      </c>
      <c r="R480" s="20" t="s">
        <v>372</v>
      </c>
      <c r="S480" s="20" t="s">
        <v>372</v>
      </c>
      <c r="T480" s="20" t="s">
        <v>372</v>
      </c>
      <c r="U480" s="20"/>
      <c r="V480" s="20"/>
      <c r="W480" s="20"/>
      <c r="X480" s="20"/>
      <c r="Y480" s="20"/>
      <c r="Z480" s="18"/>
      <c r="AA480" s="18"/>
      <c r="AB480" s="18"/>
      <c r="AC480" s="18"/>
      <c r="AD480" s="18"/>
      <c r="AE480" s="18"/>
      <c r="AF480" s="18"/>
      <c r="AG480" s="18"/>
      <c r="AH480" s="18"/>
      <c r="AI480" s="18"/>
      <c r="AJ480" s="18"/>
      <c r="AK480" s="18"/>
      <c r="AL480" s="18"/>
      <c r="AM480" s="18"/>
      <c r="AN480" s="18"/>
      <c r="AT480" s="4" t="s">
        <v>372</v>
      </c>
      <c r="AU480" s="4"/>
      <c r="AV480" s="4"/>
      <c r="AW480" s="4"/>
      <c r="AX480" s="4"/>
    </row>
    <row r="481" spans="9:50" x14ac:dyDescent="0.25">
      <c r="I481" s="9" t="s">
        <v>361</v>
      </c>
      <c r="J481" s="9" t="s">
        <v>365</v>
      </c>
      <c r="K481" s="9" t="s">
        <v>360</v>
      </c>
      <c r="L481" s="9"/>
      <c r="M481" s="9"/>
      <c r="N481" s="9"/>
      <c r="O481" s="9"/>
      <c r="Q481" s="19">
        <v>690</v>
      </c>
      <c r="R481" s="20" t="s">
        <v>746</v>
      </c>
      <c r="S481" s="20" t="s">
        <v>745</v>
      </c>
      <c r="T481" s="20" t="s">
        <v>744</v>
      </c>
      <c r="U481" s="20"/>
      <c r="V481" s="20"/>
      <c r="W481" s="20"/>
      <c r="X481" s="20"/>
      <c r="Y481" s="20"/>
      <c r="Z481" s="18"/>
      <c r="AA481" s="18"/>
      <c r="AB481" s="18"/>
      <c r="AC481" s="18"/>
      <c r="AD481" s="18"/>
      <c r="AE481" s="18"/>
      <c r="AF481" s="18"/>
      <c r="AG481" s="18"/>
      <c r="AH481" s="18"/>
      <c r="AI481" s="18"/>
      <c r="AJ481" s="18"/>
      <c r="AK481" s="18"/>
      <c r="AL481" s="18"/>
      <c r="AM481" s="18"/>
      <c r="AN481" s="18"/>
      <c r="AS481" s="5" t="s">
        <v>443</v>
      </c>
      <c r="AT481" s="4">
        <v>679.72</v>
      </c>
      <c r="AU481" s="4"/>
      <c r="AV481" s="4"/>
      <c r="AW481" s="4"/>
      <c r="AX481" s="4"/>
    </row>
    <row r="482" spans="9:50" x14ac:dyDescent="0.25">
      <c r="I482" s="9"/>
      <c r="J482" s="9" t="s">
        <v>371</v>
      </c>
      <c r="K482" s="9"/>
      <c r="L482" s="9"/>
      <c r="M482" s="9"/>
      <c r="N482" s="9"/>
      <c r="O482" s="9"/>
      <c r="Q482" s="20" t="s">
        <v>370</v>
      </c>
      <c r="R482" s="20">
        <v>34.46</v>
      </c>
      <c r="S482" s="20">
        <v>49.62</v>
      </c>
      <c r="T482" s="20">
        <v>15.93</v>
      </c>
      <c r="U482" s="20"/>
      <c r="V482" s="20"/>
      <c r="W482" s="20"/>
      <c r="X482" s="20"/>
      <c r="Y482" s="20"/>
      <c r="Z482" s="18"/>
      <c r="AA482" s="18"/>
      <c r="AB482" s="18"/>
      <c r="AC482" s="18"/>
      <c r="AD482" s="18"/>
      <c r="AE482" s="18"/>
      <c r="AF482" s="18"/>
      <c r="AG482" s="18"/>
      <c r="AH482" s="18"/>
      <c r="AI482" s="18"/>
      <c r="AJ482" s="18"/>
      <c r="AK482" s="18"/>
      <c r="AL482" s="18"/>
      <c r="AM482" s="18"/>
      <c r="AN482" s="18"/>
      <c r="AT482" s="4" t="s">
        <v>372</v>
      </c>
      <c r="AU482" s="4"/>
      <c r="AV482" s="4"/>
      <c r="AW482" s="4"/>
      <c r="AX482" s="4"/>
    </row>
    <row r="483" spans="9:50" x14ac:dyDescent="0.25">
      <c r="I483" s="9" t="s">
        <v>263</v>
      </c>
      <c r="J483" s="10">
        <v>225563</v>
      </c>
      <c r="K483" s="9">
        <v>360</v>
      </c>
      <c r="L483" s="9"/>
      <c r="M483" s="9"/>
      <c r="N483" s="9"/>
      <c r="O483" s="9"/>
      <c r="Q483" s="20" t="s">
        <v>371</v>
      </c>
      <c r="R483" s="20" t="s">
        <v>372</v>
      </c>
      <c r="S483" s="20" t="s">
        <v>372</v>
      </c>
      <c r="T483" s="20" t="s">
        <v>372</v>
      </c>
      <c r="U483" s="20"/>
      <c r="V483" s="20"/>
      <c r="W483" s="20"/>
      <c r="X483" s="20"/>
      <c r="Y483" s="20"/>
      <c r="Z483" s="18"/>
      <c r="AA483" s="18"/>
      <c r="AB483" s="18"/>
      <c r="AC483" s="18"/>
      <c r="AD483" s="18"/>
      <c r="AE483" s="18"/>
      <c r="AF483" s="18"/>
      <c r="AG483" s="18"/>
      <c r="AH483" s="18"/>
      <c r="AI483" s="18"/>
      <c r="AJ483" s="18"/>
      <c r="AK483" s="18"/>
      <c r="AL483" s="18"/>
      <c r="AM483" s="18"/>
      <c r="AN483" s="18"/>
      <c r="AS483" s="5" t="s">
        <v>448</v>
      </c>
      <c r="AT483" s="4">
        <v>8168.25</v>
      </c>
      <c r="AU483" s="4"/>
      <c r="AV483" s="4"/>
      <c r="AW483" s="4"/>
      <c r="AX483" s="4"/>
    </row>
    <row r="484" spans="9:50" x14ac:dyDescent="0.25">
      <c r="I484" s="9"/>
      <c r="J484" s="9" t="s">
        <v>372</v>
      </c>
      <c r="K484" s="9"/>
      <c r="L484" s="9"/>
      <c r="M484" s="9"/>
      <c r="N484" s="9"/>
      <c r="O484" s="9"/>
      <c r="Q484" s="20"/>
      <c r="R484" s="20"/>
      <c r="S484" s="20"/>
      <c r="T484" s="20"/>
      <c r="U484" s="20"/>
      <c r="V484" s="20"/>
      <c r="W484" s="20"/>
      <c r="X484" s="20"/>
      <c r="Y484" s="20"/>
      <c r="Z484" s="18"/>
      <c r="AA484" s="18"/>
      <c r="AB484" s="18"/>
      <c r="AC484" s="18"/>
      <c r="AD484" s="18"/>
      <c r="AE484" s="18"/>
      <c r="AF484" s="18"/>
      <c r="AG484" s="18"/>
      <c r="AH484" s="18"/>
      <c r="AI484" s="18"/>
      <c r="AJ484" s="18"/>
      <c r="AK484" s="18"/>
      <c r="AL484" s="18"/>
      <c r="AM484" s="18"/>
      <c r="AN484" s="18"/>
      <c r="AT484" s="4" t="s">
        <v>372</v>
      </c>
      <c r="AU484" s="4"/>
      <c r="AV484" s="4"/>
      <c r="AW484" s="4"/>
      <c r="AX484" s="4"/>
    </row>
    <row r="485" spans="9:50" x14ac:dyDescent="0.25">
      <c r="I485" s="9" t="s">
        <v>262</v>
      </c>
      <c r="J485" s="10">
        <v>249423</v>
      </c>
      <c r="K485" s="9"/>
      <c r="L485" s="9"/>
      <c r="M485" s="9"/>
      <c r="N485" s="9"/>
      <c r="O485" s="9"/>
      <c r="Q485" s="20" t="s">
        <v>376</v>
      </c>
      <c r="R485" s="20"/>
      <c r="S485" s="20"/>
      <c r="T485" s="20"/>
      <c r="U485" s="20"/>
      <c r="V485" s="20"/>
      <c r="W485" s="20"/>
      <c r="X485" s="20"/>
      <c r="Y485" s="20"/>
      <c r="Z485" s="18"/>
      <c r="AA485" s="18"/>
      <c r="AB485" s="18"/>
      <c r="AC485" s="18"/>
      <c r="AD485" s="18"/>
      <c r="AE485" s="18"/>
      <c r="AF485" s="18"/>
      <c r="AG485" s="18"/>
      <c r="AH485" s="18"/>
      <c r="AI485" s="18"/>
      <c r="AJ485" s="18"/>
      <c r="AK485" s="18"/>
      <c r="AL485" s="18"/>
      <c r="AM485" s="18"/>
      <c r="AN485" s="18"/>
      <c r="AS485" s="5" t="s">
        <v>442</v>
      </c>
      <c r="AT485" s="4">
        <v>1772.62</v>
      </c>
      <c r="AU485" s="4" t="s">
        <v>39</v>
      </c>
      <c r="AV485" s="4"/>
      <c r="AW485" s="4"/>
      <c r="AX485" s="4"/>
    </row>
    <row r="486" spans="9:50" x14ac:dyDescent="0.25">
      <c r="I486" s="9"/>
      <c r="J486" s="9" t="s">
        <v>372</v>
      </c>
      <c r="K486" s="9"/>
      <c r="L486" s="9"/>
      <c r="M486" s="9"/>
      <c r="N486" s="9"/>
      <c r="O486" s="9"/>
      <c r="Q486" s="20"/>
      <c r="R486" s="20"/>
      <c r="S486" s="20"/>
      <c r="T486" s="20"/>
      <c r="U486" s="20"/>
      <c r="V486" s="20"/>
      <c r="W486" s="20"/>
      <c r="X486" s="20"/>
      <c r="Y486" s="20"/>
      <c r="Z486" s="18"/>
      <c r="AA486" s="18"/>
      <c r="AB486" s="18"/>
      <c r="AC486" s="18"/>
      <c r="AD486" s="18"/>
      <c r="AE486" s="18"/>
      <c r="AF486" s="18"/>
      <c r="AG486" s="18"/>
      <c r="AH486" s="18"/>
      <c r="AI486" s="18"/>
      <c r="AJ486" s="18"/>
      <c r="AK486" s="18"/>
      <c r="AL486" s="18"/>
      <c r="AM486" s="18"/>
      <c r="AN486" s="18"/>
      <c r="AT486" s="4" t="s">
        <v>372</v>
      </c>
      <c r="AU486" s="4"/>
      <c r="AV486" s="4"/>
      <c r="AW486" s="4"/>
      <c r="AX486" s="4"/>
    </row>
    <row r="487" spans="9:50" x14ac:dyDescent="0.25">
      <c r="I487" s="9"/>
      <c r="J487" s="9"/>
      <c r="K487" s="9"/>
      <c r="L487" s="9"/>
      <c r="M487" s="9"/>
      <c r="N487" s="9"/>
      <c r="O487" s="9"/>
      <c r="Q487" s="19">
        <v>0</v>
      </c>
      <c r="R487" s="20" t="s">
        <v>746</v>
      </c>
      <c r="S487" s="20" t="s">
        <v>745</v>
      </c>
      <c r="T487" s="20" t="s">
        <v>744</v>
      </c>
      <c r="U487" s="20"/>
      <c r="V487" s="20"/>
      <c r="W487" s="20"/>
      <c r="X487" s="20"/>
      <c r="Y487" s="20"/>
      <c r="Z487" s="18"/>
      <c r="AA487" s="18"/>
      <c r="AB487" s="18"/>
      <c r="AC487" s="18"/>
      <c r="AD487" s="18"/>
      <c r="AE487" s="18"/>
      <c r="AF487" s="18"/>
      <c r="AG487" s="18"/>
      <c r="AH487" s="18"/>
      <c r="AI487" s="18"/>
      <c r="AJ487" s="18"/>
      <c r="AK487" s="18"/>
      <c r="AL487" s="18"/>
      <c r="AM487" s="18"/>
      <c r="AN487" s="18"/>
      <c r="AS487" s="5" t="s">
        <v>427</v>
      </c>
      <c r="AT487" s="4" t="s">
        <v>17</v>
      </c>
      <c r="AU487" s="4"/>
      <c r="AV487" s="4"/>
      <c r="AW487" s="4"/>
      <c r="AX487" s="4"/>
    </row>
    <row r="488" spans="9:50" x14ac:dyDescent="0.25">
      <c r="I488" s="9"/>
      <c r="J488" s="9"/>
      <c r="K488" s="9"/>
      <c r="L488" s="9"/>
      <c r="M488" s="9"/>
      <c r="N488" s="9"/>
      <c r="O488" s="9"/>
      <c r="Q488" s="20" t="s">
        <v>365</v>
      </c>
      <c r="R488" s="20">
        <v>4548.22</v>
      </c>
      <c r="S488" s="20">
        <v>865.03499999999997</v>
      </c>
      <c r="T488" s="20">
        <v>333.95600000000002</v>
      </c>
      <c r="U488" s="20"/>
      <c r="V488" s="20"/>
      <c r="W488" s="20"/>
      <c r="X488" s="20"/>
      <c r="Y488" s="20"/>
      <c r="Z488" s="18"/>
      <c r="AA488" s="18"/>
      <c r="AB488" s="18"/>
      <c r="AC488" s="18"/>
      <c r="AD488" s="18"/>
      <c r="AE488" s="18"/>
      <c r="AF488" s="18"/>
      <c r="AG488" s="18"/>
      <c r="AH488" s="18"/>
      <c r="AI488" s="18"/>
      <c r="AJ488" s="18"/>
      <c r="AK488" s="18"/>
      <c r="AL488" s="18"/>
      <c r="AM488" s="18"/>
      <c r="AN488" s="18"/>
      <c r="AT488" s="4" t="s">
        <v>372</v>
      </c>
      <c r="AU488" s="4"/>
      <c r="AV488" s="4"/>
      <c r="AW488" s="4"/>
      <c r="AX488" s="4"/>
    </row>
    <row r="489" spans="9:50" x14ac:dyDescent="0.25">
      <c r="I489" s="9" t="s">
        <v>375</v>
      </c>
      <c r="J489" s="9"/>
      <c r="K489" s="9"/>
      <c r="L489" s="9"/>
      <c r="M489" s="9"/>
      <c r="N489" s="9"/>
      <c r="O489" s="9"/>
      <c r="Q489" s="20" t="s">
        <v>371</v>
      </c>
      <c r="R489" s="20" t="s">
        <v>372</v>
      </c>
      <c r="S489" s="20" t="s">
        <v>372</v>
      </c>
      <c r="T489" s="20" t="s">
        <v>372</v>
      </c>
      <c r="U489" s="20"/>
      <c r="V489" s="20"/>
      <c r="W489" s="20"/>
      <c r="X489" s="20"/>
      <c r="Y489" s="20"/>
      <c r="Z489" s="18"/>
      <c r="AA489" s="18"/>
      <c r="AB489" s="18"/>
      <c r="AC489" s="18"/>
      <c r="AD489" s="18"/>
      <c r="AE489" s="18"/>
      <c r="AF489" s="18"/>
      <c r="AG489" s="18"/>
      <c r="AH489" s="18"/>
      <c r="AI489" s="18"/>
      <c r="AJ489" s="18"/>
      <c r="AK489" s="18"/>
      <c r="AL489" s="18"/>
      <c r="AM489" s="18"/>
      <c r="AN489" s="18"/>
      <c r="AS489" s="5" t="s">
        <v>429</v>
      </c>
      <c r="AT489" s="4" t="s">
        <v>17</v>
      </c>
      <c r="AU489" s="4"/>
      <c r="AV489" s="4"/>
      <c r="AW489" s="4"/>
      <c r="AX489" s="4"/>
    </row>
    <row r="490" spans="9:50" x14ac:dyDescent="0.25">
      <c r="I490" s="9"/>
      <c r="J490" s="9"/>
      <c r="K490" s="9"/>
      <c r="L490" s="9"/>
      <c r="M490" s="9"/>
      <c r="N490" s="9"/>
      <c r="O490" s="9"/>
      <c r="Q490" s="19">
        <v>30</v>
      </c>
      <c r="R490" s="20" t="s">
        <v>746</v>
      </c>
      <c r="S490" s="20" t="s">
        <v>745</v>
      </c>
      <c r="T490" s="20" t="s">
        <v>744</v>
      </c>
      <c r="U490" s="20"/>
      <c r="V490" s="20"/>
      <c r="W490" s="20"/>
      <c r="X490" s="20"/>
      <c r="Y490" s="20"/>
      <c r="Z490" s="18"/>
      <c r="AA490" s="18"/>
      <c r="AB490" s="18"/>
      <c r="AC490" s="18"/>
      <c r="AD490" s="18"/>
      <c r="AE490" s="18"/>
      <c r="AF490" s="18"/>
      <c r="AG490" s="18"/>
      <c r="AH490" s="18"/>
      <c r="AI490" s="18"/>
      <c r="AJ490" s="18"/>
      <c r="AK490" s="18"/>
      <c r="AL490" s="18"/>
      <c r="AM490" s="18"/>
      <c r="AN490" s="18"/>
      <c r="AT490" s="4" t="s">
        <v>372</v>
      </c>
      <c r="AU490" s="4"/>
      <c r="AV490" s="4"/>
      <c r="AW490" s="4"/>
      <c r="AX490" s="4"/>
    </row>
    <row r="491" spans="9:50" x14ac:dyDescent="0.25">
      <c r="I491" s="9">
        <v>360</v>
      </c>
      <c r="J491" s="9" t="s">
        <v>263</v>
      </c>
      <c r="K491" s="9" t="s">
        <v>262</v>
      </c>
      <c r="L491" s="9"/>
      <c r="M491" s="9"/>
      <c r="N491" s="9"/>
      <c r="O491" s="9"/>
      <c r="Q491" s="20" t="s">
        <v>365</v>
      </c>
      <c r="R491" s="20">
        <v>6799.96</v>
      </c>
      <c r="S491" s="20">
        <v>1552.92</v>
      </c>
      <c r="T491" s="20">
        <v>519.07600000000002</v>
      </c>
      <c r="U491" s="20"/>
      <c r="V491" s="20"/>
      <c r="W491" s="20"/>
      <c r="X491" s="20"/>
      <c r="Y491" s="20"/>
      <c r="Z491" s="18"/>
      <c r="AA491" s="18"/>
      <c r="AB491" s="18"/>
      <c r="AC491" s="18"/>
      <c r="AD491" s="18"/>
      <c r="AE491" s="18"/>
      <c r="AF491" s="18"/>
      <c r="AG491" s="18"/>
      <c r="AH491" s="18"/>
      <c r="AI491" s="18"/>
      <c r="AJ491" s="18"/>
      <c r="AK491" s="18"/>
      <c r="AL491" s="18"/>
      <c r="AM491" s="18"/>
      <c r="AN491" s="18"/>
      <c r="AS491" s="5" t="s">
        <v>443</v>
      </c>
      <c r="AT491" s="4">
        <v>444.459</v>
      </c>
      <c r="AU491" s="4"/>
      <c r="AV491" s="4"/>
      <c r="AW491" s="4"/>
      <c r="AX491" s="4"/>
    </row>
    <row r="492" spans="9:50" x14ac:dyDescent="0.25">
      <c r="I492" s="9" t="s">
        <v>370</v>
      </c>
      <c r="J492" s="9" t="s">
        <v>311</v>
      </c>
      <c r="K492" s="11">
        <v>33847</v>
      </c>
      <c r="L492" s="9"/>
      <c r="M492" s="9"/>
      <c r="N492" s="9"/>
      <c r="O492" s="9"/>
      <c r="Q492" s="20" t="s">
        <v>371</v>
      </c>
      <c r="R492" s="20" t="s">
        <v>372</v>
      </c>
      <c r="S492" s="20" t="s">
        <v>372</v>
      </c>
      <c r="T492" s="20" t="s">
        <v>372</v>
      </c>
      <c r="U492" s="20"/>
      <c r="V492" s="20"/>
      <c r="W492" s="20"/>
      <c r="X492" s="20"/>
      <c r="Y492" s="20"/>
      <c r="Z492" s="18"/>
      <c r="AA492" s="18"/>
      <c r="AB492" s="18"/>
      <c r="AC492" s="18"/>
      <c r="AD492" s="18"/>
      <c r="AE492" s="18"/>
      <c r="AF492" s="18"/>
      <c r="AG492" s="18"/>
      <c r="AH492" s="18"/>
      <c r="AI492" s="18"/>
      <c r="AJ492" s="18"/>
      <c r="AK492" s="18"/>
      <c r="AL492" s="18"/>
      <c r="AM492" s="18"/>
      <c r="AN492" s="18"/>
      <c r="AT492" s="4" t="s">
        <v>372</v>
      </c>
      <c r="AU492" s="4"/>
      <c r="AV492" s="4"/>
      <c r="AW492" s="4"/>
      <c r="AX492" s="4"/>
    </row>
    <row r="493" spans="9:50" x14ac:dyDescent="0.25">
      <c r="I493" s="9" t="s">
        <v>371</v>
      </c>
      <c r="J493" s="9" t="s">
        <v>372</v>
      </c>
      <c r="K493" s="9" t="s">
        <v>372</v>
      </c>
      <c r="L493" s="9"/>
      <c r="M493" s="9"/>
      <c r="N493" s="9"/>
      <c r="O493" s="9"/>
      <c r="Q493" s="19">
        <v>60</v>
      </c>
      <c r="R493" s="20" t="s">
        <v>746</v>
      </c>
      <c r="S493" s="20" t="s">
        <v>745</v>
      </c>
      <c r="T493" s="20" t="s">
        <v>744</v>
      </c>
      <c r="U493" s="20"/>
      <c r="V493" s="20"/>
      <c r="W493" s="20"/>
      <c r="X493" s="20"/>
      <c r="Y493" s="20"/>
      <c r="Z493" s="18"/>
      <c r="AA493" s="18"/>
      <c r="AB493" s="18"/>
      <c r="AC493" s="18"/>
      <c r="AD493" s="18"/>
      <c r="AE493" s="18"/>
      <c r="AF493" s="18"/>
      <c r="AG493" s="18"/>
      <c r="AH493" s="18"/>
      <c r="AI493" s="18"/>
      <c r="AJ493" s="18"/>
      <c r="AK493" s="18"/>
      <c r="AL493" s="18"/>
      <c r="AM493" s="18"/>
      <c r="AN493" s="18"/>
      <c r="AS493" s="5" t="s">
        <v>448</v>
      </c>
      <c r="AT493" s="4">
        <v>8014.5</v>
      </c>
      <c r="AU493" s="4"/>
      <c r="AV493" s="4"/>
      <c r="AW493" s="4"/>
      <c r="AX493" s="4"/>
    </row>
    <row r="494" spans="9:50" x14ac:dyDescent="0.25">
      <c r="I494" s="9"/>
      <c r="J494" s="9"/>
      <c r="K494" s="9"/>
      <c r="L494" s="9"/>
      <c r="M494" s="9"/>
      <c r="N494" s="9"/>
      <c r="O494" s="9"/>
      <c r="Q494" s="20" t="s">
        <v>365</v>
      </c>
      <c r="R494" s="20">
        <v>6306.37</v>
      </c>
      <c r="S494" s="20">
        <v>2062.84</v>
      </c>
      <c r="T494" s="20">
        <v>679.89400000000001</v>
      </c>
      <c r="U494" s="20"/>
      <c r="V494" s="20"/>
      <c r="W494" s="20"/>
      <c r="X494" s="20"/>
      <c r="Y494" s="20"/>
      <c r="Z494" s="18"/>
      <c r="AA494" s="18"/>
      <c r="AB494" s="18"/>
      <c r="AC494" s="18"/>
      <c r="AD494" s="18"/>
      <c r="AE494" s="18"/>
      <c r="AF494" s="18"/>
      <c r="AG494" s="18"/>
      <c r="AH494" s="18"/>
      <c r="AI494" s="18"/>
      <c r="AJ494" s="18"/>
      <c r="AK494" s="18"/>
      <c r="AL494" s="18"/>
      <c r="AM494" s="18"/>
      <c r="AN494" s="18"/>
      <c r="AT494" s="4" t="s">
        <v>372</v>
      </c>
      <c r="AU494" s="4"/>
      <c r="AV494" s="4"/>
      <c r="AW494" s="4"/>
      <c r="AX494" s="4"/>
    </row>
    <row r="495" spans="9:50" x14ac:dyDescent="0.25">
      <c r="I495" s="9" t="s">
        <v>376</v>
      </c>
      <c r="J495" s="9"/>
      <c r="K495" s="9"/>
      <c r="L495" s="9"/>
      <c r="M495" s="9"/>
      <c r="N495" s="9"/>
      <c r="O495" s="9"/>
      <c r="Q495" s="20" t="s">
        <v>371</v>
      </c>
      <c r="R495" s="20" t="s">
        <v>372</v>
      </c>
      <c r="S495" s="20" t="s">
        <v>372</v>
      </c>
      <c r="T495" s="20" t="s">
        <v>372</v>
      </c>
      <c r="U495" s="20"/>
      <c r="V495" s="20"/>
      <c r="W495" s="20"/>
      <c r="X495" s="20"/>
      <c r="Y495" s="20"/>
      <c r="Z495" s="18"/>
      <c r="AA495" s="18"/>
      <c r="AB495" s="18"/>
      <c r="AC495" s="18"/>
      <c r="AD495" s="18"/>
      <c r="AE495" s="18"/>
      <c r="AF495" s="18"/>
      <c r="AG495" s="18"/>
      <c r="AH495" s="18"/>
      <c r="AI495" s="18"/>
      <c r="AJ495" s="18"/>
      <c r="AK495" s="18"/>
      <c r="AL495" s="18"/>
      <c r="AM495" s="18"/>
      <c r="AN495" s="18"/>
      <c r="AS495" s="5" t="s">
        <v>442</v>
      </c>
      <c r="AT495" s="4">
        <v>1770.41</v>
      </c>
      <c r="AU495" s="4" t="s">
        <v>41</v>
      </c>
      <c r="AV495" s="4"/>
      <c r="AW495" s="4"/>
      <c r="AX495" s="4"/>
    </row>
    <row r="496" spans="9:50" x14ac:dyDescent="0.25">
      <c r="I496" s="9"/>
      <c r="J496" s="9"/>
      <c r="K496" s="9"/>
      <c r="L496" s="9"/>
      <c r="M496" s="9"/>
      <c r="N496" s="9"/>
      <c r="O496" s="9"/>
      <c r="Q496" s="19">
        <v>90</v>
      </c>
      <c r="R496" s="20" t="s">
        <v>746</v>
      </c>
      <c r="S496" s="20" t="s">
        <v>745</v>
      </c>
      <c r="T496" s="20" t="s">
        <v>744</v>
      </c>
      <c r="U496" s="20"/>
      <c r="V496" s="20"/>
      <c r="W496" s="20"/>
      <c r="X496" s="20"/>
      <c r="Y496" s="20"/>
      <c r="Z496" s="18"/>
      <c r="AA496" s="18"/>
      <c r="AB496" s="18"/>
      <c r="AC496" s="18"/>
      <c r="AD496" s="18"/>
      <c r="AE496" s="18"/>
      <c r="AF496" s="18"/>
      <c r="AG496" s="18"/>
      <c r="AH496" s="18"/>
      <c r="AI496" s="18"/>
      <c r="AJ496" s="18"/>
      <c r="AK496" s="18"/>
      <c r="AL496" s="18"/>
      <c r="AM496" s="18"/>
      <c r="AN496" s="18"/>
      <c r="AT496" s="4" t="s">
        <v>372</v>
      </c>
      <c r="AU496" s="4"/>
      <c r="AV496" s="4"/>
      <c r="AW496" s="4"/>
      <c r="AX496" s="4"/>
    </row>
    <row r="497" spans="9:50" x14ac:dyDescent="0.25">
      <c r="I497" s="9">
        <v>360</v>
      </c>
      <c r="J497" s="9" t="s">
        <v>263</v>
      </c>
      <c r="K497" s="9" t="s">
        <v>262</v>
      </c>
      <c r="L497" s="9"/>
      <c r="M497" s="9"/>
      <c r="N497" s="9"/>
      <c r="O497" s="9"/>
      <c r="Q497" s="20" t="s">
        <v>365</v>
      </c>
      <c r="R497" s="20">
        <v>6009.4</v>
      </c>
      <c r="S497" s="20">
        <v>2497.58</v>
      </c>
      <c r="T497" s="20">
        <v>1063.46</v>
      </c>
      <c r="U497" s="20"/>
      <c r="V497" s="20"/>
      <c r="W497" s="20"/>
      <c r="X497" s="20"/>
      <c r="Y497" s="20"/>
      <c r="Z497" s="18"/>
      <c r="AA497" s="18"/>
      <c r="AB497" s="18"/>
      <c r="AC497" s="18"/>
      <c r="AD497" s="18"/>
      <c r="AE497" s="18"/>
      <c r="AF497" s="18"/>
      <c r="AG497" s="18"/>
      <c r="AH497" s="18"/>
      <c r="AI497" s="18"/>
      <c r="AJ497" s="18"/>
      <c r="AK497" s="18"/>
      <c r="AL497" s="18"/>
      <c r="AM497" s="18"/>
      <c r="AN497" s="18"/>
      <c r="AS497" s="5" t="s">
        <v>427</v>
      </c>
      <c r="AT497" s="4">
        <v>241.24100000000001</v>
      </c>
      <c r="AU497" s="4"/>
      <c r="AV497" s="4"/>
      <c r="AW497" s="4"/>
      <c r="AX497" s="4"/>
    </row>
    <row r="498" spans="9:50" x14ac:dyDescent="0.25">
      <c r="I498" s="9" t="s">
        <v>365</v>
      </c>
      <c r="J498" s="10">
        <v>225563</v>
      </c>
      <c r="K498" s="10">
        <v>249423</v>
      </c>
      <c r="L498" s="9"/>
      <c r="M498" s="9"/>
      <c r="N498" s="9"/>
      <c r="O498" s="9"/>
      <c r="Q498" s="20" t="s">
        <v>371</v>
      </c>
      <c r="R498" s="20" t="s">
        <v>372</v>
      </c>
      <c r="S498" s="20" t="s">
        <v>372</v>
      </c>
      <c r="T498" s="20" t="s">
        <v>372</v>
      </c>
      <c r="U498" s="20"/>
      <c r="V498" s="20"/>
      <c r="W498" s="20"/>
      <c r="X498" s="20"/>
      <c r="Y498" s="20"/>
      <c r="Z498" s="18"/>
      <c r="AA498" s="18"/>
      <c r="AB498" s="18"/>
      <c r="AC498" s="18"/>
      <c r="AD498" s="18"/>
      <c r="AE498" s="18"/>
      <c r="AF498" s="18"/>
      <c r="AG498" s="18"/>
      <c r="AH498" s="18"/>
      <c r="AI498" s="18"/>
      <c r="AJ498" s="18"/>
      <c r="AK498" s="18"/>
      <c r="AL498" s="18"/>
      <c r="AM498" s="18"/>
      <c r="AN498" s="18"/>
      <c r="AT498" s="4" t="s">
        <v>372</v>
      </c>
      <c r="AU498" s="4"/>
      <c r="AV498" s="4"/>
      <c r="AW498" s="4"/>
      <c r="AX498" s="4"/>
    </row>
    <row r="499" spans="9:50" x14ac:dyDescent="0.25">
      <c r="I499" s="9" t="s">
        <v>371</v>
      </c>
      <c r="J499" s="9" t="s">
        <v>372</v>
      </c>
      <c r="K499" s="9" t="s">
        <v>372</v>
      </c>
      <c r="L499" s="9"/>
      <c r="M499" s="9"/>
      <c r="N499" s="9"/>
      <c r="O499" s="9"/>
      <c r="Q499" s="19">
        <v>120</v>
      </c>
      <c r="R499" s="20" t="s">
        <v>746</v>
      </c>
      <c r="S499" s="20" t="s">
        <v>745</v>
      </c>
      <c r="T499" s="20" t="s">
        <v>744</v>
      </c>
      <c r="U499" s="20"/>
      <c r="V499" s="20"/>
      <c r="W499" s="20"/>
      <c r="X499" s="20"/>
      <c r="Y499" s="20"/>
      <c r="Z499" s="18"/>
      <c r="AA499" s="18"/>
      <c r="AB499" s="18"/>
      <c r="AC499" s="18"/>
      <c r="AD499" s="18"/>
      <c r="AE499" s="18"/>
      <c r="AF499" s="18"/>
      <c r="AG499" s="18"/>
      <c r="AH499" s="18"/>
      <c r="AI499" s="18"/>
      <c r="AJ499" s="18"/>
      <c r="AK499" s="18"/>
      <c r="AL499" s="18"/>
      <c r="AM499" s="18"/>
      <c r="AN499" s="18"/>
      <c r="AS499" s="5" t="s">
        <v>429</v>
      </c>
      <c r="AT499" s="4">
        <v>1.2924100000000001</v>
      </c>
      <c r="AU499" s="4"/>
      <c r="AV499" s="4"/>
      <c r="AW499" s="4"/>
      <c r="AX499" s="4"/>
    </row>
    <row r="500" spans="9:50" x14ac:dyDescent="0.25">
      <c r="I500" s="9"/>
      <c r="J500" s="9"/>
      <c r="K500" s="9"/>
      <c r="L500" s="9"/>
      <c r="M500" s="9"/>
      <c r="N500" s="9"/>
      <c r="O500" s="9"/>
      <c r="Q500" s="20" t="s">
        <v>365</v>
      </c>
      <c r="R500" s="20">
        <v>5638.55</v>
      </c>
      <c r="S500" s="20">
        <v>3255.44</v>
      </c>
      <c r="T500" s="20">
        <v>1000.12</v>
      </c>
      <c r="U500" s="20"/>
      <c r="V500" s="20"/>
      <c r="W500" s="20"/>
      <c r="X500" s="20"/>
      <c r="Y500" s="20"/>
      <c r="Z500" s="18"/>
      <c r="AA500" s="18"/>
      <c r="AB500" s="18"/>
      <c r="AC500" s="18"/>
      <c r="AD500" s="18"/>
      <c r="AE500" s="18"/>
      <c r="AF500" s="18"/>
      <c r="AG500" s="18"/>
      <c r="AH500" s="18"/>
      <c r="AI500" s="18"/>
      <c r="AJ500" s="18"/>
      <c r="AK500" s="18"/>
      <c r="AL500" s="18"/>
      <c r="AM500" s="18"/>
      <c r="AN500" s="18"/>
      <c r="AT500" s="4" t="s">
        <v>372</v>
      </c>
      <c r="AU500" s="4"/>
      <c r="AV500" s="4"/>
      <c r="AW500" s="4"/>
      <c r="AX500" s="4"/>
    </row>
    <row r="501" spans="9:50" x14ac:dyDescent="0.25">
      <c r="I501" s="9"/>
      <c r="J501" s="9"/>
      <c r="K501" s="9"/>
      <c r="L501" s="9"/>
      <c r="M501" s="9"/>
      <c r="N501" s="9"/>
      <c r="O501" s="9"/>
      <c r="Q501" s="20" t="s">
        <v>371</v>
      </c>
      <c r="R501" s="20" t="s">
        <v>372</v>
      </c>
      <c r="S501" s="20" t="s">
        <v>372</v>
      </c>
      <c r="T501" s="20" t="s">
        <v>372</v>
      </c>
      <c r="U501" s="20"/>
      <c r="V501" s="20"/>
      <c r="W501" s="20"/>
      <c r="X501" s="20"/>
      <c r="Y501" s="20"/>
      <c r="Z501" s="18"/>
      <c r="AA501" s="18"/>
      <c r="AB501" s="18"/>
      <c r="AC501" s="18"/>
      <c r="AD501" s="18"/>
      <c r="AE501" s="18"/>
      <c r="AF501" s="18"/>
      <c r="AG501" s="18"/>
      <c r="AH501" s="18"/>
      <c r="AI501" s="18"/>
      <c r="AJ501" s="18"/>
      <c r="AK501" s="18"/>
      <c r="AL501" s="18"/>
      <c r="AM501" s="18"/>
      <c r="AN501" s="18"/>
      <c r="AS501" s="5" t="s">
        <v>443</v>
      </c>
      <c r="AT501" s="4">
        <v>530.30899999999997</v>
      </c>
      <c r="AU501" s="4"/>
      <c r="AV501" s="4"/>
      <c r="AW501" s="4"/>
      <c r="AX501" s="4"/>
    </row>
    <row r="502" spans="9:50" x14ac:dyDescent="0.25">
      <c r="I502" s="9" t="s">
        <v>7</v>
      </c>
      <c r="J502" s="9"/>
      <c r="K502" s="9"/>
      <c r="L502" s="9"/>
      <c r="M502" s="9"/>
      <c r="N502" s="9"/>
      <c r="O502" s="9"/>
      <c r="Q502" s="19">
        <v>150</v>
      </c>
      <c r="R502" s="20" t="s">
        <v>746</v>
      </c>
      <c r="S502" s="20" t="s">
        <v>745</v>
      </c>
      <c r="T502" s="20" t="s">
        <v>744</v>
      </c>
      <c r="U502" s="20"/>
      <c r="V502" s="20"/>
      <c r="W502" s="20"/>
      <c r="X502" s="20"/>
      <c r="Y502" s="20"/>
      <c r="Z502" s="18"/>
      <c r="AA502" s="18"/>
      <c r="AB502" s="18"/>
      <c r="AC502" s="18"/>
      <c r="AD502" s="18"/>
      <c r="AE502" s="18"/>
      <c r="AF502" s="18"/>
      <c r="AG502" s="18"/>
      <c r="AH502" s="18"/>
      <c r="AI502" s="18"/>
      <c r="AJ502" s="18"/>
      <c r="AK502" s="18"/>
      <c r="AL502" s="18"/>
      <c r="AM502" s="18"/>
      <c r="AN502" s="18"/>
      <c r="AT502" s="4" t="s">
        <v>372</v>
      </c>
      <c r="AU502" s="4"/>
      <c r="AV502" s="4"/>
      <c r="AW502" s="4"/>
      <c r="AX502" s="4"/>
    </row>
    <row r="503" spans="9:50" x14ac:dyDescent="0.25">
      <c r="I503" s="9"/>
      <c r="J503" s="9"/>
      <c r="K503" s="9"/>
      <c r="L503" s="9"/>
      <c r="M503" s="9"/>
      <c r="N503" s="9"/>
      <c r="O503" s="9"/>
      <c r="Q503" s="20" t="s">
        <v>365</v>
      </c>
      <c r="R503" s="20">
        <v>5348.82</v>
      </c>
      <c r="S503" s="20">
        <v>3633.65</v>
      </c>
      <c r="T503" s="20">
        <v>1200.6199999999999</v>
      </c>
      <c r="U503" s="20"/>
      <c r="V503" s="20"/>
      <c r="W503" s="20"/>
      <c r="X503" s="20"/>
      <c r="Y503" s="20"/>
      <c r="Z503" s="18"/>
      <c r="AA503" s="18"/>
      <c r="AB503" s="18"/>
      <c r="AC503" s="18"/>
      <c r="AD503" s="18"/>
      <c r="AE503" s="18"/>
      <c r="AF503" s="18"/>
      <c r="AG503" s="18"/>
      <c r="AH503" s="18"/>
      <c r="AI503" s="18"/>
      <c r="AJ503" s="18"/>
      <c r="AK503" s="18"/>
      <c r="AL503" s="18"/>
      <c r="AM503" s="18"/>
      <c r="AN503" s="18"/>
      <c r="AS503" s="5" t="s">
        <v>448</v>
      </c>
      <c r="AT503" s="4">
        <v>7182.3</v>
      </c>
      <c r="AU503" s="4"/>
      <c r="AV503" s="4"/>
      <c r="AW503" s="4"/>
      <c r="AX503" s="4"/>
    </row>
    <row r="504" spans="9:50" x14ac:dyDescent="0.25">
      <c r="I504" s="9" t="s">
        <v>360</v>
      </c>
      <c r="J504" s="9" t="s">
        <v>361</v>
      </c>
      <c r="K504" s="9" t="s">
        <v>362</v>
      </c>
      <c r="L504" s="9" t="s">
        <v>363</v>
      </c>
      <c r="M504" s="9" t="s">
        <v>364</v>
      </c>
      <c r="N504" s="9" t="s">
        <v>365</v>
      </c>
      <c r="O504" s="9" t="s">
        <v>366</v>
      </c>
      <c r="Q504" s="20" t="s">
        <v>371</v>
      </c>
      <c r="R504" s="20" t="s">
        <v>372</v>
      </c>
      <c r="S504" s="20" t="s">
        <v>372</v>
      </c>
      <c r="T504" s="20" t="s">
        <v>372</v>
      </c>
      <c r="U504" s="20"/>
      <c r="V504" s="20"/>
      <c r="W504" s="20"/>
      <c r="X504" s="20"/>
      <c r="Y504" s="20"/>
      <c r="Z504" s="18"/>
      <c r="AA504" s="18"/>
      <c r="AB504" s="18"/>
      <c r="AC504" s="18"/>
      <c r="AD504" s="18"/>
      <c r="AE504" s="18"/>
      <c r="AF504" s="18"/>
      <c r="AG504" s="18"/>
      <c r="AH504" s="18"/>
      <c r="AI504" s="18"/>
      <c r="AJ504" s="18"/>
      <c r="AK504" s="18"/>
      <c r="AL504" s="18"/>
      <c r="AM504" s="18"/>
      <c r="AN504" s="18"/>
      <c r="AT504" s="4" t="s">
        <v>372</v>
      </c>
      <c r="AU504" s="4"/>
      <c r="AV504" s="4"/>
      <c r="AW504" s="4"/>
      <c r="AX504" s="4"/>
    </row>
    <row r="505" spans="9:50" x14ac:dyDescent="0.25">
      <c r="I505" s="9">
        <v>390</v>
      </c>
      <c r="J505" s="9" t="s">
        <v>263</v>
      </c>
      <c r="K505" s="10">
        <v>10469629</v>
      </c>
      <c r="L505" s="10">
        <v>23701</v>
      </c>
      <c r="M505" s="10">
        <v>5589</v>
      </c>
      <c r="N505" s="10">
        <v>813053</v>
      </c>
      <c r="O505" s="9" t="s">
        <v>390</v>
      </c>
      <c r="Q505" s="19">
        <v>180</v>
      </c>
      <c r="R505" s="20" t="s">
        <v>746</v>
      </c>
      <c r="S505" s="20" t="s">
        <v>745</v>
      </c>
      <c r="T505" s="20" t="s">
        <v>744</v>
      </c>
      <c r="U505" s="20"/>
      <c r="V505" s="20"/>
      <c r="W505" s="20"/>
      <c r="X505" s="20"/>
      <c r="Y505" s="20"/>
      <c r="Z505" s="18"/>
      <c r="AA505" s="18"/>
      <c r="AB505" s="18"/>
      <c r="AC505" s="18"/>
      <c r="AD505" s="18"/>
      <c r="AE505" s="18"/>
      <c r="AF505" s="18"/>
      <c r="AG505" s="18"/>
      <c r="AH505" s="18"/>
      <c r="AI505" s="18"/>
      <c r="AJ505" s="18"/>
      <c r="AK505" s="18"/>
      <c r="AL505" s="18"/>
      <c r="AM505" s="18"/>
      <c r="AN505" s="18"/>
      <c r="AS505" s="5" t="s">
        <v>442</v>
      </c>
      <c r="AT505" s="4">
        <v>1703.26</v>
      </c>
      <c r="AU505" s="4" t="s">
        <v>43</v>
      </c>
      <c r="AV505" s="4"/>
      <c r="AW505" s="4"/>
      <c r="AX505" s="4"/>
    </row>
    <row r="506" spans="9:50" x14ac:dyDescent="0.25">
      <c r="I506" s="9"/>
      <c r="J506" s="9" t="s">
        <v>262</v>
      </c>
      <c r="K506" s="10">
        <v>10447994</v>
      </c>
      <c r="L506" s="10">
        <v>19141</v>
      </c>
      <c r="M506" s="10">
        <v>5589</v>
      </c>
      <c r="N506" s="10">
        <v>546208</v>
      </c>
      <c r="O506" s="9" t="s">
        <v>391</v>
      </c>
      <c r="Q506" s="20" t="s">
        <v>365</v>
      </c>
      <c r="R506" s="20">
        <v>5226.4399999999996</v>
      </c>
      <c r="S506" s="20">
        <v>3824.81</v>
      </c>
      <c r="T506" s="20">
        <v>1306.77</v>
      </c>
      <c r="U506" s="20"/>
      <c r="V506" s="20"/>
      <c r="W506" s="20"/>
      <c r="X506" s="20"/>
      <c r="Y506" s="20"/>
      <c r="Z506" s="18"/>
      <c r="AA506" s="18"/>
      <c r="AB506" s="18"/>
      <c r="AC506" s="18"/>
      <c r="AD506" s="18"/>
      <c r="AE506" s="18"/>
      <c r="AF506" s="18"/>
      <c r="AG506" s="18"/>
      <c r="AH506" s="18"/>
      <c r="AI506" s="18"/>
      <c r="AJ506" s="18"/>
      <c r="AK506" s="18"/>
      <c r="AL506" s="18"/>
      <c r="AM506" s="18"/>
      <c r="AN506" s="18"/>
      <c r="AT506" s="4" t="s">
        <v>372</v>
      </c>
      <c r="AU506" s="4"/>
      <c r="AV506" s="4"/>
      <c r="AW506" s="4"/>
      <c r="AX506" s="4"/>
    </row>
    <row r="507" spans="9:50" x14ac:dyDescent="0.25">
      <c r="I507" s="9"/>
      <c r="J507" s="9"/>
      <c r="K507" s="9"/>
      <c r="L507" s="9"/>
      <c r="M507" s="9"/>
      <c r="N507" s="9"/>
      <c r="O507" s="9"/>
      <c r="Q507" s="20" t="s">
        <v>371</v>
      </c>
      <c r="R507" s="20" t="s">
        <v>372</v>
      </c>
      <c r="S507" s="20" t="s">
        <v>372</v>
      </c>
      <c r="T507" s="20" t="s">
        <v>372</v>
      </c>
      <c r="U507" s="20"/>
      <c r="V507" s="20"/>
      <c r="W507" s="20"/>
      <c r="X507" s="20"/>
      <c r="Y507" s="20"/>
      <c r="Z507" s="18"/>
      <c r="AA507" s="18"/>
      <c r="AB507" s="18"/>
      <c r="AC507" s="18"/>
      <c r="AD507" s="18"/>
      <c r="AE507" s="18"/>
      <c r="AF507" s="18"/>
      <c r="AG507" s="18"/>
      <c r="AH507" s="18"/>
      <c r="AI507" s="18"/>
      <c r="AJ507" s="18"/>
      <c r="AK507" s="18"/>
      <c r="AL507" s="18"/>
      <c r="AM507" s="18"/>
      <c r="AN507" s="18"/>
      <c r="AS507" s="5" t="s">
        <v>427</v>
      </c>
      <c r="AT507" s="4">
        <v>13.612399999999999</v>
      </c>
      <c r="AU507" s="4"/>
      <c r="AV507" s="4"/>
      <c r="AW507" s="4"/>
      <c r="AX507" s="4"/>
    </row>
    <row r="508" spans="9:50" x14ac:dyDescent="0.25">
      <c r="I508" s="9"/>
      <c r="J508" s="9"/>
      <c r="K508" s="9"/>
      <c r="L508" s="9"/>
      <c r="M508" s="9"/>
      <c r="N508" s="9"/>
      <c r="O508" s="9"/>
      <c r="Q508" s="19">
        <v>210</v>
      </c>
      <c r="R508" s="20" t="s">
        <v>746</v>
      </c>
      <c r="S508" s="20" t="s">
        <v>745</v>
      </c>
      <c r="T508" s="20" t="s">
        <v>744</v>
      </c>
      <c r="U508" s="20"/>
      <c r="V508" s="20"/>
      <c r="W508" s="20"/>
      <c r="X508" s="20"/>
      <c r="Y508" s="20"/>
      <c r="Z508" s="18"/>
      <c r="AA508" s="18"/>
      <c r="AB508" s="18"/>
      <c r="AC508" s="18"/>
      <c r="AD508" s="18"/>
      <c r="AE508" s="18"/>
      <c r="AF508" s="18"/>
      <c r="AG508" s="18"/>
      <c r="AH508" s="18"/>
      <c r="AI508" s="18"/>
      <c r="AJ508" s="18"/>
      <c r="AK508" s="18"/>
      <c r="AL508" s="18"/>
      <c r="AM508" s="18"/>
      <c r="AN508" s="18"/>
      <c r="AT508" s="4" t="s">
        <v>372</v>
      </c>
      <c r="AU508" s="4"/>
      <c r="AV508" s="4"/>
      <c r="AW508" s="4"/>
      <c r="AX508" s="4"/>
    </row>
    <row r="509" spans="9:50" x14ac:dyDescent="0.25">
      <c r="I509" s="9" t="s">
        <v>369</v>
      </c>
      <c r="J509" s="9"/>
      <c r="K509" s="9"/>
      <c r="L509" s="9"/>
      <c r="M509" s="9"/>
      <c r="N509" s="9"/>
      <c r="O509" s="9"/>
      <c r="Q509" s="20" t="s">
        <v>365</v>
      </c>
      <c r="R509" s="20">
        <v>4889.2</v>
      </c>
      <c r="S509" s="20">
        <v>3914.33</v>
      </c>
      <c r="T509" s="20">
        <v>1581.23</v>
      </c>
      <c r="U509" s="20"/>
      <c r="V509" s="20"/>
      <c r="W509" s="20"/>
      <c r="X509" s="20"/>
      <c r="Y509" s="20"/>
      <c r="Z509" s="18"/>
      <c r="AA509" s="18"/>
      <c r="AB509" s="18"/>
      <c r="AC509" s="18"/>
      <c r="AD509" s="18"/>
      <c r="AE509" s="18"/>
      <c r="AF509" s="18"/>
      <c r="AG509" s="18"/>
      <c r="AH509" s="18"/>
      <c r="AI509" s="18"/>
      <c r="AJ509" s="18"/>
      <c r="AK509" s="18"/>
      <c r="AL509" s="18"/>
      <c r="AM509" s="18"/>
      <c r="AN509" s="18"/>
      <c r="AS509" s="5" t="s">
        <v>429</v>
      </c>
      <c r="AT509" s="4" t="s">
        <v>17</v>
      </c>
      <c r="AU509" s="4"/>
      <c r="AV509" s="4"/>
      <c r="AW509" s="4"/>
      <c r="AX509" s="4"/>
    </row>
    <row r="510" spans="9:50" x14ac:dyDescent="0.25">
      <c r="I510" s="9" t="s">
        <v>361</v>
      </c>
      <c r="J510" s="9" t="s">
        <v>370</v>
      </c>
      <c r="K510" s="9" t="s">
        <v>360</v>
      </c>
      <c r="L510" s="9"/>
      <c r="M510" s="9"/>
      <c r="N510" s="9"/>
      <c r="O510" s="9"/>
      <c r="Q510" s="20" t="s">
        <v>371</v>
      </c>
      <c r="R510" s="20" t="s">
        <v>372</v>
      </c>
      <c r="S510" s="20" t="s">
        <v>372</v>
      </c>
      <c r="T510" s="20" t="s">
        <v>372</v>
      </c>
      <c r="U510" s="20"/>
      <c r="V510" s="20"/>
      <c r="W510" s="20"/>
      <c r="X510" s="20"/>
      <c r="Y510" s="20"/>
      <c r="Z510" s="18"/>
      <c r="AA510" s="18"/>
      <c r="AB510" s="18"/>
      <c r="AC510" s="18"/>
      <c r="AD510" s="18"/>
      <c r="AE510" s="18"/>
      <c r="AF510" s="18"/>
      <c r="AG510" s="18"/>
      <c r="AH510" s="18"/>
      <c r="AI510" s="18"/>
      <c r="AJ510" s="18"/>
      <c r="AK510" s="18"/>
      <c r="AL510" s="18"/>
      <c r="AM510" s="18"/>
      <c r="AN510" s="18"/>
      <c r="AT510" s="4" t="s">
        <v>372</v>
      </c>
      <c r="AU510" s="4"/>
      <c r="AV510" s="4"/>
      <c r="AW510" s="4"/>
      <c r="AX510" s="4"/>
    </row>
    <row r="511" spans="9:50" x14ac:dyDescent="0.25">
      <c r="I511" s="9"/>
      <c r="J511" s="9" t="s">
        <v>371</v>
      </c>
      <c r="K511" s="9"/>
      <c r="L511" s="9"/>
      <c r="M511" s="9"/>
      <c r="N511" s="9"/>
      <c r="O511" s="9"/>
      <c r="Q511" s="19">
        <v>240</v>
      </c>
      <c r="R511" s="20" t="s">
        <v>746</v>
      </c>
      <c r="S511" s="20" t="s">
        <v>745</v>
      </c>
      <c r="T511" s="20" t="s">
        <v>744</v>
      </c>
      <c r="U511" s="20"/>
      <c r="V511" s="20"/>
      <c r="W511" s="20"/>
      <c r="X511" s="20"/>
      <c r="Y511" s="20"/>
      <c r="Z511" s="18"/>
      <c r="AA511" s="18"/>
      <c r="AB511" s="18"/>
      <c r="AC511" s="18"/>
      <c r="AD511" s="18"/>
      <c r="AE511" s="18"/>
      <c r="AF511" s="18"/>
      <c r="AG511" s="18"/>
      <c r="AH511" s="18"/>
      <c r="AI511" s="18"/>
      <c r="AJ511" s="18"/>
      <c r="AK511" s="18"/>
      <c r="AL511" s="18"/>
      <c r="AM511" s="18"/>
      <c r="AN511" s="18"/>
      <c r="AS511" s="5" t="s">
        <v>443</v>
      </c>
      <c r="AT511" s="4">
        <v>493.64800000000002</v>
      </c>
      <c r="AU511" s="4"/>
      <c r="AV511" s="4"/>
      <c r="AW511" s="4"/>
      <c r="AX511" s="4"/>
    </row>
    <row r="512" spans="9:50" x14ac:dyDescent="0.25">
      <c r="I512" s="9" t="s">
        <v>263</v>
      </c>
      <c r="J512" s="9" t="s">
        <v>390</v>
      </c>
      <c r="K512" s="9">
        <v>390</v>
      </c>
      <c r="L512" s="9"/>
      <c r="M512" s="9"/>
      <c r="N512" s="9"/>
      <c r="O512" s="9"/>
      <c r="Q512" s="20" t="s">
        <v>365</v>
      </c>
      <c r="R512" s="20">
        <v>4724.33</v>
      </c>
      <c r="S512" s="20">
        <v>4448.8100000000004</v>
      </c>
      <c r="T512" s="20">
        <v>1272.83</v>
      </c>
      <c r="U512" s="20"/>
      <c r="V512" s="20"/>
      <c r="W512" s="20"/>
      <c r="X512" s="20"/>
      <c r="Y512" s="20"/>
      <c r="Z512" s="18"/>
      <c r="AA512" s="18"/>
      <c r="AB512" s="18"/>
      <c r="AC512" s="18"/>
      <c r="AD512" s="18"/>
      <c r="AE512" s="18"/>
      <c r="AF512" s="18"/>
      <c r="AG512" s="18"/>
      <c r="AH512" s="18"/>
      <c r="AI512" s="18"/>
      <c r="AJ512" s="18"/>
      <c r="AK512" s="18"/>
      <c r="AL512" s="18"/>
      <c r="AM512" s="18"/>
      <c r="AN512" s="18"/>
      <c r="AT512" s="4" t="s">
        <v>372</v>
      </c>
      <c r="AU512" s="4"/>
      <c r="AV512" s="4"/>
      <c r="AW512" s="4"/>
      <c r="AX512" s="4"/>
    </row>
    <row r="513" spans="9:50" x14ac:dyDescent="0.25">
      <c r="I513" s="9"/>
      <c r="J513" s="9" t="s">
        <v>372</v>
      </c>
      <c r="K513" s="9"/>
      <c r="L513" s="9"/>
      <c r="M513" s="9"/>
      <c r="N513" s="9"/>
      <c r="O513" s="9"/>
      <c r="Q513" s="20" t="s">
        <v>371</v>
      </c>
      <c r="R513" s="20" t="s">
        <v>372</v>
      </c>
      <c r="S513" s="20" t="s">
        <v>372</v>
      </c>
      <c r="T513" s="20" t="s">
        <v>372</v>
      </c>
      <c r="U513" s="20"/>
      <c r="V513" s="20"/>
      <c r="W513" s="20"/>
      <c r="X513" s="20"/>
      <c r="Y513" s="20"/>
      <c r="Z513" s="18"/>
      <c r="AA513" s="18"/>
      <c r="AB513" s="18"/>
      <c r="AC513" s="18"/>
      <c r="AD513" s="18"/>
      <c r="AE513" s="18"/>
      <c r="AF513" s="18"/>
      <c r="AG513" s="18"/>
      <c r="AH513" s="18"/>
      <c r="AI513" s="18"/>
      <c r="AJ513" s="18"/>
      <c r="AK513" s="18"/>
      <c r="AL513" s="18"/>
      <c r="AM513" s="18"/>
      <c r="AN513" s="18"/>
      <c r="AS513" s="5" t="s">
        <v>448</v>
      </c>
      <c r="AT513" s="4">
        <v>7379.89</v>
      </c>
      <c r="AU513" s="4"/>
      <c r="AV513" s="4"/>
      <c r="AW513" s="4"/>
      <c r="AX513" s="4"/>
    </row>
    <row r="514" spans="9:50" x14ac:dyDescent="0.25">
      <c r="I514" s="9" t="s">
        <v>262</v>
      </c>
      <c r="J514" s="9" t="s">
        <v>391</v>
      </c>
      <c r="K514" s="9"/>
      <c r="L514" s="9"/>
      <c r="M514" s="9"/>
      <c r="N514" s="9"/>
      <c r="O514" s="9"/>
      <c r="Q514" s="19">
        <v>270</v>
      </c>
      <c r="R514" s="20" t="s">
        <v>746</v>
      </c>
      <c r="S514" s="20" t="s">
        <v>745</v>
      </c>
      <c r="T514" s="20" t="s">
        <v>744</v>
      </c>
      <c r="U514" s="20"/>
      <c r="V514" s="20"/>
      <c r="W514" s="20"/>
      <c r="X514" s="20"/>
      <c r="Y514" s="20"/>
      <c r="Z514" s="18"/>
      <c r="AA514" s="18"/>
      <c r="AB514" s="18"/>
      <c r="AC514" s="18"/>
      <c r="AD514" s="18"/>
      <c r="AE514" s="18"/>
      <c r="AF514" s="18"/>
      <c r="AG514" s="18"/>
      <c r="AH514" s="18"/>
      <c r="AI514" s="18"/>
      <c r="AJ514" s="18"/>
      <c r="AK514" s="18"/>
      <c r="AL514" s="18"/>
      <c r="AM514" s="18"/>
      <c r="AN514" s="18"/>
      <c r="AT514" s="4" t="s">
        <v>372</v>
      </c>
      <c r="AU514" s="4"/>
      <c r="AV514" s="4"/>
      <c r="AW514" s="4"/>
      <c r="AX514" s="4"/>
    </row>
    <row r="515" spans="9:50" x14ac:dyDescent="0.25">
      <c r="I515" s="9"/>
      <c r="J515" s="9" t="s">
        <v>372</v>
      </c>
      <c r="K515" s="9"/>
      <c r="L515" s="9"/>
      <c r="M515" s="9"/>
      <c r="N515" s="9"/>
      <c r="O515" s="9"/>
      <c r="Q515" s="20" t="s">
        <v>365</v>
      </c>
      <c r="R515" s="20">
        <v>4807.96</v>
      </c>
      <c r="S515" s="20">
        <v>4710.8500000000004</v>
      </c>
      <c r="T515" s="20">
        <v>1433.76</v>
      </c>
      <c r="U515" s="20"/>
      <c r="V515" s="20"/>
      <c r="W515" s="20"/>
      <c r="X515" s="20"/>
      <c r="Y515" s="20"/>
      <c r="Z515" s="18"/>
      <c r="AA515" s="18"/>
      <c r="AB515" s="18"/>
      <c r="AC515" s="18"/>
      <c r="AD515" s="18"/>
      <c r="AE515" s="18"/>
      <c r="AF515" s="18"/>
      <c r="AG515" s="18"/>
      <c r="AH515" s="18"/>
      <c r="AI515" s="18"/>
      <c r="AJ515" s="18"/>
      <c r="AK515" s="18"/>
      <c r="AL515" s="18"/>
      <c r="AM515" s="18"/>
      <c r="AN515" s="18"/>
      <c r="AS515" s="5" t="s">
        <v>442</v>
      </c>
      <c r="AT515" s="4">
        <v>1688.89</v>
      </c>
      <c r="AU515" s="4" t="s">
        <v>45</v>
      </c>
      <c r="AV515" s="4"/>
      <c r="AW515" s="4"/>
      <c r="AX515" s="4"/>
    </row>
    <row r="516" spans="9:50" x14ac:dyDescent="0.25">
      <c r="I516" s="9"/>
      <c r="J516" s="9"/>
      <c r="K516" s="9"/>
      <c r="L516" s="9"/>
      <c r="M516" s="9"/>
      <c r="N516" s="9"/>
      <c r="O516" s="9"/>
      <c r="Q516" s="20" t="s">
        <v>371</v>
      </c>
      <c r="R516" s="20" t="s">
        <v>372</v>
      </c>
      <c r="S516" s="20" t="s">
        <v>372</v>
      </c>
      <c r="T516" s="20" t="s">
        <v>372</v>
      </c>
      <c r="U516" s="20"/>
      <c r="V516" s="20"/>
      <c r="W516" s="20"/>
      <c r="X516" s="20"/>
      <c r="Y516" s="20"/>
      <c r="Z516" s="18"/>
      <c r="AA516" s="18"/>
      <c r="AB516" s="18"/>
      <c r="AC516" s="18"/>
      <c r="AD516" s="18"/>
      <c r="AE516" s="18"/>
      <c r="AF516" s="18"/>
      <c r="AG516" s="18"/>
      <c r="AH516" s="18"/>
      <c r="AI516" s="18"/>
      <c r="AJ516" s="18"/>
      <c r="AK516" s="18"/>
      <c r="AL516" s="18"/>
      <c r="AM516" s="18"/>
      <c r="AN516" s="18"/>
      <c r="AT516" s="4" t="s">
        <v>372</v>
      </c>
      <c r="AU516" s="4"/>
      <c r="AV516" s="4"/>
      <c r="AW516" s="4"/>
      <c r="AX516" s="4"/>
    </row>
    <row r="517" spans="9:50" x14ac:dyDescent="0.25">
      <c r="I517" s="9"/>
      <c r="J517" s="9"/>
      <c r="K517" s="9"/>
      <c r="L517" s="9"/>
      <c r="M517" s="9"/>
      <c r="N517" s="9"/>
      <c r="O517" s="9"/>
      <c r="Q517" s="19">
        <v>300</v>
      </c>
      <c r="R517" s="20" t="s">
        <v>746</v>
      </c>
      <c r="S517" s="20" t="s">
        <v>745</v>
      </c>
      <c r="T517" s="20" t="s">
        <v>744</v>
      </c>
      <c r="U517" s="20"/>
      <c r="V517" s="20"/>
      <c r="W517" s="20"/>
      <c r="X517" s="20"/>
      <c r="Y517" s="20"/>
      <c r="Z517" s="18"/>
      <c r="AA517" s="18"/>
      <c r="AB517" s="18"/>
      <c r="AC517" s="18"/>
      <c r="AD517" s="18"/>
      <c r="AE517" s="18"/>
      <c r="AF517" s="18"/>
      <c r="AG517" s="18"/>
      <c r="AH517" s="18"/>
      <c r="AI517" s="18"/>
      <c r="AJ517" s="18"/>
      <c r="AK517" s="18"/>
      <c r="AL517" s="18"/>
      <c r="AM517" s="18"/>
      <c r="AN517" s="18"/>
      <c r="AS517" s="5" t="s">
        <v>427</v>
      </c>
      <c r="AT517" s="4" t="s">
        <v>17</v>
      </c>
      <c r="AU517" s="4"/>
      <c r="AV517" s="4"/>
      <c r="AW517" s="4"/>
      <c r="AX517" s="4"/>
    </row>
    <row r="518" spans="9:50" x14ac:dyDescent="0.25">
      <c r="I518" s="9" t="s">
        <v>373</v>
      </c>
      <c r="J518" s="9"/>
      <c r="K518" s="9"/>
      <c r="L518" s="9"/>
      <c r="M518" s="9"/>
      <c r="N518" s="9"/>
      <c r="O518" s="9"/>
      <c r="Q518" s="20" t="s">
        <v>365</v>
      </c>
      <c r="R518" s="20">
        <v>4369.4399999999996</v>
      </c>
      <c r="S518" s="20">
        <v>4680.42</v>
      </c>
      <c r="T518" s="20">
        <v>1548.9</v>
      </c>
      <c r="U518" s="20"/>
      <c r="V518" s="20"/>
      <c r="W518" s="20"/>
      <c r="X518" s="20"/>
      <c r="Y518" s="20"/>
      <c r="Z518" s="18"/>
      <c r="AA518" s="18"/>
      <c r="AB518" s="18"/>
      <c r="AC518" s="18"/>
      <c r="AD518" s="18"/>
      <c r="AE518" s="18"/>
      <c r="AF518" s="18"/>
      <c r="AG518" s="18"/>
      <c r="AH518" s="18"/>
      <c r="AI518" s="18"/>
      <c r="AJ518" s="18"/>
      <c r="AK518" s="18"/>
      <c r="AL518" s="18"/>
      <c r="AM518" s="18"/>
      <c r="AN518" s="18"/>
      <c r="AT518" s="4" t="s">
        <v>372</v>
      </c>
      <c r="AU518" s="4"/>
      <c r="AV518" s="4"/>
      <c r="AW518" s="4"/>
      <c r="AX518" s="4"/>
    </row>
    <row r="519" spans="9:50" x14ac:dyDescent="0.25">
      <c r="I519" s="9" t="s">
        <v>361</v>
      </c>
      <c r="J519" s="9" t="s">
        <v>365</v>
      </c>
      <c r="K519" s="9" t="s">
        <v>360</v>
      </c>
      <c r="L519" s="9"/>
      <c r="M519" s="9"/>
      <c r="N519" s="9"/>
      <c r="O519" s="9"/>
      <c r="Q519" s="20" t="s">
        <v>371</v>
      </c>
      <c r="R519" s="20" t="s">
        <v>372</v>
      </c>
      <c r="S519" s="20" t="s">
        <v>372</v>
      </c>
      <c r="T519" s="20" t="s">
        <v>372</v>
      </c>
      <c r="U519" s="20"/>
      <c r="V519" s="20"/>
      <c r="W519" s="20"/>
      <c r="X519" s="20"/>
      <c r="Y519" s="20"/>
      <c r="Z519" s="18"/>
      <c r="AA519" s="18"/>
      <c r="AB519" s="18"/>
      <c r="AC519" s="18"/>
      <c r="AD519" s="18"/>
      <c r="AE519" s="18"/>
      <c r="AF519" s="18"/>
      <c r="AG519" s="18"/>
      <c r="AH519" s="18"/>
      <c r="AI519" s="18"/>
      <c r="AJ519" s="18"/>
      <c r="AK519" s="18"/>
      <c r="AL519" s="18"/>
      <c r="AM519" s="18"/>
      <c r="AN519" s="18"/>
      <c r="AS519" s="5" t="s">
        <v>429</v>
      </c>
      <c r="AT519" s="4" t="s">
        <v>17</v>
      </c>
      <c r="AU519" s="4"/>
      <c r="AV519" s="4"/>
      <c r="AW519" s="4"/>
      <c r="AX519" s="4"/>
    </row>
    <row r="520" spans="9:50" x14ac:dyDescent="0.25">
      <c r="I520" s="9"/>
      <c r="J520" s="9" t="s">
        <v>371</v>
      </c>
      <c r="K520" s="9"/>
      <c r="L520" s="9"/>
      <c r="M520" s="9"/>
      <c r="N520" s="9"/>
      <c r="O520" s="9"/>
      <c r="Q520" s="19">
        <v>330</v>
      </c>
      <c r="R520" s="20" t="s">
        <v>746</v>
      </c>
      <c r="S520" s="20" t="s">
        <v>745</v>
      </c>
      <c r="T520" s="20" t="s">
        <v>744</v>
      </c>
      <c r="U520" s="20"/>
      <c r="V520" s="20"/>
      <c r="W520" s="20"/>
      <c r="X520" s="20"/>
      <c r="Y520" s="20"/>
      <c r="Z520" s="18"/>
      <c r="AA520" s="18"/>
      <c r="AB520" s="18"/>
      <c r="AC520" s="18"/>
      <c r="AD520" s="18"/>
      <c r="AE520" s="18"/>
      <c r="AF520" s="18"/>
      <c r="AG520" s="18"/>
      <c r="AH520" s="18"/>
      <c r="AI520" s="18"/>
      <c r="AJ520" s="18"/>
      <c r="AK520" s="18"/>
      <c r="AL520" s="18"/>
      <c r="AM520" s="18"/>
      <c r="AN520" s="18"/>
      <c r="AT520" s="4" t="s">
        <v>372</v>
      </c>
      <c r="AU520" s="4"/>
      <c r="AV520" s="4"/>
      <c r="AW520" s="4"/>
      <c r="AX520" s="4"/>
    </row>
    <row r="521" spans="9:50" x14ac:dyDescent="0.25">
      <c r="I521" s="9" t="s">
        <v>263</v>
      </c>
      <c r="J521" s="10">
        <v>145474</v>
      </c>
      <c r="K521" s="9">
        <v>390</v>
      </c>
      <c r="L521" s="9"/>
      <c r="M521" s="9"/>
      <c r="N521" s="9"/>
      <c r="O521" s="9"/>
      <c r="Q521" s="20" t="s">
        <v>365</v>
      </c>
      <c r="R521" s="20">
        <v>4716.6000000000004</v>
      </c>
      <c r="S521" s="20">
        <v>4759.3999999999996</v>
      </c>
      <c r="T521" s="20">
        <v>1738.52</v>
      </c>
      <c r="U521" s="20"/>
      <c r="V521" s="20"/>
      <c r="W521" s="20"/>
      <c r="X521" s="20"/>
      <c r="Y521" s="20"/>
      <c r="Z521" s="18"/>
      <c r="AA521" s="18"/>
      <c r="AB521" s="18"/>
      <c r="AC521" s="18"/>
      <c r="AD521" s="18"/>
      <c r="AE521" s="18"/>
      <c r="AF521" s="18"/>
      <c r="AG521" s="18"/>
      <c r="AH521" s="18"/>
      <c r="AI521" s="18"/>
      <c r="AJ521" s="18"/>
      <c r="AK521" s="18"/>
      <c r="AL521" s="18"/>
      <c r="AM521" s="18"/>
      <c r="AN521" s="18"/>
      <c r="AS521" s="5" t="s">
        <v>443</v>
      </c>
      <c r="AT521" s="4">
        <v>555.02700000000004</v>
      </c>
      <c r="AU521" s="4"/>
      <c r="AV521" s="4"/>
      <c r="AW521" s="4"/>
      <c r="AX521" s="4"/>
    </row>
    <row r="522" spans="9:50" x14ac:dyDescent="0.25">
      <c r="I522" s="9"/>
      <c r="J522" s="9" t="s">
        <v>372</v>
      </c>
      <c r="K522" s="9"/>
      <c r="L522" s="9"/>
      <c r="M522" s="9"/>
      <c r="N522" s="9"/>
      <c r="O522" s="9"/>
      <c r="Q522" s="20" t="s">
        <v>371</v>
      </c>
      <c r="R522" s="20" t="s">
        <v>372</v>
      </c>
      <c r="S522" s="20" t="s">
        <v>372</v>
      </c>
      <c r="T522" s="20" t="s">
        <v>372</v>
      </c>
      <c r="U522" s="20"/>
      <c r="V522" s="20"/>
      <c r="W522" s="20"/>
      <c r="X522" s="20"/>
      <c r="Y522" s="20"/>
      <c r="Z522" s="18"/>
      <c r="AA522" s="18"/>
      <c r="AB522" s="18"/>
      <c r="AC522" s="18"/>
      <c r="AD522" s="18"/>
      <c r="AE522" s="18"/>
      <c r="AF522" s="18"/>
      <c r="AG522" s="18"/>
      <c r="AH522" s="18"/>
      <c r="AI522" s="18"/>
      <c r="AJ522" s="18"/>
      <c r="AK522" s="18"/>
      <c r="AL522" s="18"/>
      <c r="AM522" s="18"/>
      <c r="AN522" s="18"/>
      <c r="AT522" s="4" t="s">
        <v>372</v>
      </c>
      <c r="AU522" s="4"/>
      <c r="AV522" s="4"/>
      <c r="AW522" s="4"/>
      <c r="AX522" s="4"/>
    </row>
    <row r="523" spans="9:50" x14ac:dyDescent="0.25">
      <c r="I523" s="9" t="s">
        <v>262</v>
      </c>
      <c r="J523" s="10">
        <v>977291</v>
      </c>
      <c r="K523" s="9"/>
      <c r="L523" s="9"/>
      <c r="M523" s="9"/>
      <c r="N523" s="9"/>
      <c r="O523" s="9"/>
      <c r="Q523" s="19">
        <v>360</v>
      </c>
      <c r="R523" s="20" t="s">
        <v>746</v>
      </c>
      <c r="S523" s="20" t="s">
        <v>745</v>
      </c>
      <c r="T523" s="20" t="s">
        <v>744</v>
      </c>
      <c r="U523" s="20"/>
      <c r="V523" s="20"/>
      <c r="W523" s="20"/>
      <c r="X523" s="20"/>
      <c r="Y523" s="20"/>
      <c r="Z523" s="18"/>
      <c r="AA523" s="18"/>
      <c r="AB523" s="18"/>
      <c r="AC523" s="18"/>
      <c r="AD523" s="18"/>
      <c r="AE523" s="18"/>
      <c r="AF523" s="18"/>
      <c r="AG523" s="18"/>
      <c r="AH523" s="18"/>
      <c r="AI523" s="18"/>
      <c r="AJ523" s="18"/>
      <c r="AK523" s="18"/>
      <c r="AL523" s="18"/>
      <c r="AM523" s="18"/>
      <c r="AN523" s="18"/>
      <c r="AS523" s="5" t="s">
        <v>448</v>
      </c>
      <c r="AT523" s="4">
        <v>7460.57</v>
      </c>
      <c r="AU523" s="4"/>
      <c r="AV523" s="4"/>
      <c r="AW523" s="4"/>
      <c r="AX523" s="4"/>
    </row>
    <row r="524" spans="9:50" x14ac:dyDescent="0.25">
      <c r="I524" s="9"/>
      <c r="J524" s="9" t="s">
        <v>372</v>
      </c>
      <c r="K524" s="9"/>
      <c r="L524" s="9"/>
      <c r="M524" s="9"/>
      <c r="N524" s="9"/>
      <c r="O524" s="9"/>
      <c r="Q524" s="20" t="s">
        <v>365</v>
      </c>
      <c r="R524" s="20">
        <v>4462.54</v>
      </c>
      <c r="S524" s="20">
        <v>5084.2299999999996</v>
      </c>
      <c r="T524" s="20">
        <v>1700.88</v>
      </c>
      <c r="U524" s="20"/>
      <c r="V524" s="20"/>
      <c r="W524" s="20"/>
      <c r="X524" s="20"/>
      <c r="Y524" s="20"/>
      <c r="Z524" s="18"/>
      <c r="AA524" s="18"/>
      <c r="AB524" s="18"/>
      <c r="AC524" s="18"/>
      <c r="AD524" s="18"/>
      <c r="AE524" s="18"/>
      <c r="AF524" s="18"/>
      <c r="AG524" s="18"/>
      <c r="AH524" s="18"/>
      <c r="AI524" s="18"/>
      <c r="AJ524" s="18"/>
      <c r="AK524" s="18"/>
      <c r="AL524" s="18"/>
      <c r="AM524" s="18"/>
      <c r="AN524" s="18"/>
      <c r="AT524" s="4" t="s">
        <v>372</v>
      </c>
      <c r="AU524" s="4"/>
      <c r="AV524" s="4"/>
      <c r="AW524" s="4"/>
      <c r="AX524" s="4"/>
    </row>
    <row r="525" spans="9:50" x14ac:dyDescent="0.25">
      <c r="I525" s="9"/>
      <c r="J525" s="9"/>
      <c r="K525" s="9"/>
      <c r="L525" s="9"/>
      <c r="M525" s="9"/>
      <c r="N525" s="9"/>
      <c r="O525" s="9"/>
      <c r="Q525" s="20" t="s">
        <v>371</v>
      </c>
      <c r="R525" s="20" t="s">
        <v>372</v>
      </c>
      <c r="S525" s="20" t="s">
        <v>372</v>
      </c>
      <c r="T525" s="20" t="s">
        <v>372</v>
      </c>
      <c r="U525" s="20"/>
      <c r="V525" s="20"/>
      <c r="W525" s="20"/>
      <c r="X525" s="20"/>
      <c r="Y525" s="20"/>
      <c r="Z525" s="18"/>
      <c r="AA525" s="18"/>
      <c r="AB525" s="18"/>
      <c r="AC525" s="18"/>
      <c r="AD525" s="18"/>
      <c r="AE525" s="18"/>
      <c r="AF525" s="18"/>
      <c r="AG525" s="18"/>
      <c r="AH525" s="18"/>
      <c r="AI525" s="18"/>
      <c r="AJ525" s="18"/>
      <c r="AK525" s="18"/>
      <c r="AL525" s="18"/>
      <c r="AM525" s="18"/>
      <c r="AN525" s="18"/>
      <c r="AS525" s="5" t="s">
        <v>442</v>
      </c>
      <c r="AT525" s="4">
        <v>1761.76</v>
      </c>
      <c r="AU525" s="4" t="s">
        <v>47</v>
      </c>
      <c r="AV525" s="4"/>
      <c r="AW525" s="4"/>
      <c r="AX525" s="4"/>
    </row>
    <row r="526" spans="9:50" x14ac:dyDescent="0.25">
      <c r="I526" s="9"/>
      <c r="J526" s="9"/>
      <c r="K526" s="9"/>
      <c r="L526" s="9"/>
      <c r="M526" s="9"/>
      <c r="N526" s="9"/>
      <c r="O526" s="9"/>
      <c r="Q526" s="19">
        <v>390</v>
      </c>
      <c r="R526" s="20" t="s">
        <v>746</v>
      </c>
      <c r="S526" s="20" t="s">
        <v>745</v>
      </c>
      <c r="T526" s="20" t="s">
        <v>744</v>
      </c>
      <c r="U526" s="20"/>
      <c r="V526" s="20"/>
      <c r="W526" s="20"/>
      <c r="X526" s="20"/>
      <c r="Y526" s="20"/>
      <c r="Z526" s="18"/>
      <c r="AA526" s="18"/>
      <c r="AB526" s="18"/>
      <c r="AC526" s="18"/>
      <c r="AD526" s="18"/>
      <c r="AE526" s="18"/>
      <c r="AF526" s="18"/>
      <c r="AG526" s="18"/>
      <c r="AH526" s="18"/>
      <c r="AI526" s="18"/>
      <c r="AJ526" s="18"/>
      <c r="AK526" s="18"/>
      <c r="AL526" s="18"/>
      <c r="AM526" s="18"/>
      <c r="AN526" s="18"/>
      <c r="AT526" s="4" t="s">
        <v>372</v>
      </c>
      <c r="AU526" s="4"/>
      <c r="AV526" s="4"/>
      <c r="AW526" s="4"/>
      <c r="AX526" s="4"/>
    </row>
    <row r="527" spans="9:50" x14ac:dyDescent="0.25">
      <c r="I527" s="9" t="s">
        <v>375</v>
      </c>
      <c r="J527" s="9"/>
      <c r="K527" s="9"/>
      <c r="L527" s="9"/>
      <c r="M527" s="9"/>
      <c r="N527" s="9"/>
      <c r="O527" s="9"/>
      <c r="Q527" s="20" t="s">
        <v>365</v>
      </c>
      <c r="R527" s="20">
        <v>4319.99</v>
      </c>
      <c r="S527" s="20">
        <v>5137.43</v>
      </c>
      <c r="T527" s="20">
        <v>1895.66</v>
      </c>
      <c r="U527" s="20"/>
      <c r="V527" s="20"/>
      <c r="W527" s="20"/>
      <c r="X527" s="20"/>
      <c r="Y527" s="20"/>
      <c r="Z527" s="18"/>
      <c r="AA527" s="18"/>
      <c r="AB527" s="18"/>
      <c r="AC527" s="18"/>
      <c r="AD527" s="18"/>
      <c r="AE527" s="18"/>
      <c r="AF527" s="18"/>
      <c r="AG527" s="18"/>
      <c r="AH527" s="18"/>
      <c r="AI527" s="18"/>
      <c r="AJ527" s="18"/>
      <c r="AK527" s="18"/>
      <c r="AL527" s="18"/>
      <c r="AM527" s="18"/>
      <c r="AN527" s="18"/>
      <c r="AS527" s="5" t="s">
        <v>427</v>
      </c>
      <c r="AT527" s="4">
        <v>8.2473500000000001E-9</v>
      </c>
      <c r="AU527" s="4"/>
      <c r="AV527" s="4"/>
      <c r="AW527" s="4"/>
      <c r="AX527" s="4"/>
    </row>
    <row r="528" spans="9:50" x14ac:dyDescent="0.25">
      <c r="I528" s="9"/>
      <c r="J528" s="9"/>
      <c r="K528" s="9"/>
      <c r="L528" s="9"/>
      <c r="M528" s="9"/>
      <c r="N528" s="9"/>
      <c r="O528" s="9"/>
      <c r="Q528" s="20" t="s">
        <v>371</v>
      </c>
      <c r="R528" s="20" t="s">
        <v>372</v>
      </c>
      <c r="S528" s="20" t="s">
        <v>372</v>
      </c>
      <c r="T528" s="20" t="s">
        <v>372</v>
      </c>
      <c r="U528" s="20"/>
      <c r="V528" s="20"/>
      <c r="W528" s="20"/>
      <c r="X528" s="20"/>
      <c r="Y528" s="20"/>
      <c r="Z528" s="18"/>
      <c r="AA528" s="18"/>
      <c r="AB528" s="18"/>
      <c r="AC528" s="18"/>
      <c r="AD528" s="18"/>
      <c r="AE528" s="18"/>
      <c r="AF528" s="18"/>
      <c r="AG528" s="18"/>
      <c r="AH528" s="18"/>
      <c r="AI528" s="18"/>
      <c r="AJ528" s="18"/>
      <c r="AK528" s="18"/>
      <c r="AL528" s="18"/>
      <c r="AM528" s="18"/>
      <c r="AN528" s="18"/>
      <c r="AT528" s="4" t="s">
        <v>372</v>
      </c>
      <c r="AU528" s="4"/>
      <c r="AV528" s="4"/>
      <c r="AW528" s="4"/>
      <c r="AX528" s="4"/>
    </row>
    <row r="529" spans="9:50" x14ac:dyDescent="0.25">
      <c r="I529" s="9">
        <v>390</v>
      </c>
      <c r="J529" s="9" t="s">
        <v>263</v>
      </c>
      <c r="K529" s="9" t="s">
        <v>262</v>
      </c>
      <c r="L529" s="9"/>
      <c r="M529" s="9"/>
      <c r="N529" s="9"/>
      <c r="O529" s="9"/>
      <c r="Q529" s="19">
        <v>420</v>
      </c>
      <c r="R529" s="20" t="s">
        <v>746</v>
      </c>
      <c r="S529" s="20" t="s">
        <v>745</v>
      </c>
      <c r="T529" s="20" t="s">
        <v>744</v>
      </c>
      <c r="U529" s="20"/>
      <c r="V529" s="20"/>
      <c r="W529" s="20"/>
      <c r="X529" s="20"/>
      <c r="Y529" s="20"/>
      <c r="Z529" s="18"/>
      <c r="AA529" s="18"/>
      <c r="AB529" s="18"/>
      <c r="AC529" s="18"/>
      <c r="AD529" s="18"/>
      <c r="AE529" s="18"/>
      <c r="AF529" s="18"/>
      <c r="AG529" s="18"/>
      <c r="AH529" s="18"/>
      <c r="AI529" s="18"/>
      <c r="AJ529" s="18"/>
      <c r="AK529" s="18"/>
      <c r="AL529" s="18"/>
      <c r="AM529" s="18"/>
      <c r="AN529" s="18"/>
      <c r="AS529" s="5" t="s">
        <v>429</v>
      </c>
      <c r="AT529" s="4">
        <v>1.36158E-3</v>
      </c>
      <c r="AU529" s="4"/>
      <c r="AV529" s="4"/>
      <c r="AW529" s="4"/>
      <c r="AX529" s="4"/>
    </row>
    <row r="530" spans="9:50" x14ac:dyDescent="0.25">
      <c r="I530" s="9" t="s">
        <v>370</v>
      </c>
      <c r="J530" s="9" t="s">
        <v>390</v>
      </c>
      <c r="K530" s="9" t="s">
        <v>391</v>
      </c>
      <c r="L530" s="9"/>
      <c r="M530" s="9"/>
      <c r="N530" s="9"/>
      <c r="O530" s="9"/>
      <c r="Q530" s="20" t="s">
        <v>365</v>
      </c>
      <c r="R530" s="20">
        <v>4464.1400000000003</v>
      </c>
      <c r="S530" s="20">
        <v>5459.67</v>
      </c>
      <c r="T530" s="20">
        <v>1637.65</v>
      </c>
      <c r="U530" s="20"/>
      <c r="V530" s="20"/>
      <c r="W530" s="20"/>
      <c r="X530" s="20"/>
      <c r="Y530" s="20"/>
      <c r="Z530" s="18"/>
      <c r="AA530" s="18"/>
      <c r="AB530" s="18"/>
      <c r="AC530" s="18"/>
      <c r="AD530" s="18"/>
      <c r="AE530" s="18"/>
      <c r="AF530" s="18"/>
      <c r="AG530" s="18"/>
      <c r="AH530" s="18"/>
      <c r="AI530" s="18"/>
      <c r="AJ530" s="18"/>
      <c r="AK530" s="18"/>
      <c r="AL530" s="18"/>
      <c r="AM530" s="18"/>
      <c r="AN530" s="18"/>
      <c r="AT530" s="4" t="s">
        <v>372</v>
      </c>
      <c r="AU530" s="4"/>
      <c r="AV530" s="4"/>
      <c r="AW530" s="4"/>
      <c r="AX530" s="4"/>
    </row>
    <row r="531" spans="9:50" x14ac:dyDescent="0.25">
      <c r="I531" s="9" t="s">
        <v>371</v>
      </c>
      <c r="J531" s="9" t="s">
        <v>372</v>
      </c>
      <c r="K531" s="9" t="s">
        <v>372</v>
      </c>
      <c r="L531" s="9"/>
      <c r="M531" s="9"/>
      <c r="N531" s="9"/>
      <c r="O531" s="9"/>
      <c r="Q531" s="20" t="s">
        <v>371</v>
      </c>
      <c r="R531" s="20" t="s">
        <v>372</v>
      </c>
      <c r="S531" s="20" t="s">
        <v>372</v>
      </c>
      <c r="T531" s="20" t="s">
        <v>372</v>
      </c>
      <c r="U531" s="20"/>
      <c r="V531" s="20"/>
      <c r="W531" s="20"/>
      <c r="X531" s="20"/>
      <c r="Y531" s="20"/>
      <c r="Z531" s="18"/>
      <c r="AA531" s="18"/>
      <c r="AB531" s="18"/>
      <c r="AC531" s="18"/>
      <c r="AD531" s="18"/>
      <c r="AE531" s="18"/>
      <c r="AF531" s="18"/>
      <c r="AG531" s="18"/>
      <c r="AH531" s="18"/>
      <c r="AI531" s="18"/>
      <c r="AJ531" s="18"/>
      <c r="AK531" s="18"/>
      <c r="AL531" s="18"/>
      <c r="AM531" s="18"/>
      <c r="AN531" s="18"/>
      <c r="AS531" s="5" t="s">
        <v>443</v>
      </c>
      <c r="AT531" s="4">
        <v>336.97899999999998</v>
      </c>
      <c r="AU531" s="4"/>
      <c r="AV531" s="4"/>
      <c r="AW531" s="4"/>
      <c r="AX531" s="4"/>
    </row>
    <row r="532" spans="9:50" x14ac:dyDescent="0.25">
      <c r="I532" s="9"/>
      <c r="J532" s="9"/>
      <c r="K532" s="9"/>
      <c r="L532" s="9"/>
      <c r="M532" s="9"/>
      <c r="N532" s="9"/>
      <c r="O532" s="9"/>
      <c r="Q532" s="19">
        <v>450</v>
      </c>
      <c r="R532" s="20" t="s">
        <v>746</v>
      </c>
      <c r="S532" s="20" t="s">
        <v>745</v>
      </c>
      <c r="T532" s="20" t="s">
        <v>744</v>
      </c>
      <c r="U532" s="20"/>
      <c r="V532" s="20"/>
      <c r="W532" s="20"/>
      <c r="X532" s="20"/>
      <c r="Y532" s="20"/>
      <c r="Z532" s="18"/>
      <c r="AA532" s="18"/>
      <c r="AB532" s="18"/>
      <c r="AC532" s="18"/>
      <c r="AD532" s="18"/>
      <c r="AE532" s="18"/>
      <c r="AF532" s="18"/>
      <c r="AG532" s="18"/>
      <c r="AH532" s="18"/>
      <c r="AI532" s="18"/>
      <c r="AJ532" s="18"/>
      <c r="AK532" s="18"/>
      <c r="AL532" s="18"/>
      <c r="AM532" s="18"/>
      <c r="AN532" s="18"/>
      <c r="AT532" s="4" t="s">
        <v>372</v>
      </c>
      <c r="AU532" s="4"/>
      <c r="AV532" s="4"/>
      <c r="AW532" s="4"/>
      <c r="AX532" s="4"/>
    </row>
    <row r="533" spans="9:50" x14ac:dyDescent="0.25">
      <c r="I533" s="9" t="s">
        <v>376</v>
      </c>
      <c r="J533" s="9"/>
      <c r="K533" s="9"/>
      <c r="L533" s="9"/>
      <c r="M533" s="9"/>
      <c r="N533" s="9"/>
      <c r="O533" s="9"/>
      <c r="Q533" s="20" t="s">
        <v>365</v>
      </c>
      <c r="R533" s="20">
        <v>4207.58</v>
      </c>
      <c r="S533" s="20">
        <v>4971.8900000000003</v>
      </c>
      <c r="T533" s="20">
        <v>1865.87</v>
      </c>
      <c r="U533" s="20"/>
      <c r="V533" s="20"/>
      <c r="W533" s="20"/>
      <c r="X533" s="20"/>
      <c r="Y533" s="20"/>
      <c r="Z533" s="18"/>
      <c r="AA533" s="18"/>
      <c r="AB533" s="18"/>
      <c r="AC533" s="18"/>
      <c r="AD533" s="18"/>
      <c r="AE533" s="18"/>
      <c r="AF533" s="18"/>
      <c r="AG533" s="18"/>
      <c r="AH533" s="18"/>
      <c r="AI533" s="18"/>
      <c r="AJ533" s="18"/>
      <c r="AK533" s="18"/>
      <c r="AL533" s="18"/>
      <c r="AM533" s="18"/>
      <c r="AN533" s="18"/>
      <c r="AS533" s="5" t="s">
        <v>448</v>
      </c>
      <c r="AT533" s="4">
        <v>7086.44</v>
      </c>
      <c r="AU533" s="4"/>
      <c r="AV533" s="4"/>
      <c r="AW533" s="4"/>
      <c r="AX533" s="4"/>
    </row>
    <row r="534" spans="9:50" x14ac:dyDescent="0.25">
      <c r="I534" s="9"/>
      <c r="J534" s="9"/>
      <c r="K534" s="9"/>
      <c r="L534" s="9"/>
      <c r="M534" s="9"/>
      <c r="N534" s="9"/>
      <c r="O534" s="9"/>
      <c r="Q534" s="20" t="s">
        <v>371</v>
      </c>
      <c r="R534" s="20" t="s">
        <v>372</v>
      </c>
      <c r="S534" s="20" t="s">
        <v>372</v>
      </c>
      <c r="T534" s="20" t="s">
        <v>372</v>
      </c>
      <c r="U534" s="20"/>
      <c r="V534" s="20"/>
      <c r="W534" s="20"/>
      <c r="X534" s="20"/>
      <c r="Y534" s="20"/>
      <c r="Z534" s="18"/>
      <c r="AA534" s="18"/>
      <c r="AB534" s="18"/>
      <c r="AC534" s="18"/>
      <c r="AD534" s="18"/>
      <c r="AE534" s="18"/>
      <c r="AF534" s="18"/>
      <c r="AG534" s="18"/>
      <c r="AH534" s="18"/>
      <c r="AI534" s="18"/>
      <c r="AJ534" s="18"/>
      <c r="AK534" s="18"/>
      <c r="AL534" s="18"/>
      <c r="AM534" s="18"/>
      <c r="AN534" s="18"/>
      <c r="AT534" s="4" t="s">
        <v>372</v>
      </c>
      <c r="AU534" s="4"/>
      <c r="AV534" s="4"/>
      <c r="AW534" s="4"/>
      <c r="AX534" s="4"/>
    </row>
    <row r="535" spans="9:50" x14ac:dyDescent="0.25">
      <c r="I535" s="9">
        <v>390</v>
      </c>
      <c r="J535" s="9" t="s">
        <v>263</v>
      </c>
      <c r="K535" s="9" t="s">
        <v>262</v>
      </c>
      <c r="L535" s="9"/>
      <c r="M535" s="9"/>
      <c r="N535" s="9"/>
      <c r="O535" s="9"/>
      <c r="Q535" s="19">
        <v>480</v>
      </c>
      <c r="R535" s="20" t="s">
        <v>746</v>
      </c>
      <c r="S535" s="20" t="s">
        <v>745</v>
      </c>
      <c r="T535" s="20" t="s">
        <v>744</v>
      </c>
      <c r="U535" s="20"/>
      <c r="V535" s="20"/>
      <c r="W535" s="20"/>
      <c r="X535" s="20"/>
      <c r="Y535" s="20"/>
      <c r="Z535" s="18"/>
      <c r="AA535" s="18"/>
      <c r="AB535" s="18"/>
      <c r="AC535" s="18"/>
      <c r="AD535" s="18"/>
      <c r="AE535" s="18"/>
      <c r="AF535" s="18"/>
      <c r="AG535" s="18"/>
      <c r="AH535" s="18"/>
      <c r="AI535" s="18"/>
      <c r="AJ535" s="18"/>
      <c r="AK535" s="18"/>
      <c r="AL535" s="18"/>
      <c r="AM535" s="18"/>
      <c r="AN535" s="18"/>
      <c r="AS535" s="5" t="s">
        <v>442</v>
      </c>
      <c r="AT535" s="4">
        <v>1569.91</v>
      </c>
      <c r="AU535" s="4" t="s">
        <v>49</v>
      </c>
      <c r="AV535" s="4"/>
      <c r="AW535" s="4"/>
      <c r="AX535" s="4"/>
    </row>
    <row r="536" spans="9:50" x14ac:dyDescent="0.25">
      <c r="I536" s="9" t="s">
        <v>365</v>
      </c>
      <c r="J536" s="10">
        <v>145474</v>
      </c>
      <c r="K536" s="10">
        <v>977291</v>
      </c>
      <c r="L536" s="9"/>
      <c r="M536" s="9"/>
      <c r="N536" s="9"/>
      <c r="O536" s="9"/>
      <c r="Q536" s="20" t="s">
        <v>365</v>
      </c>
      <c r="R536" s="20">
        <v>4225.34</v>
      </c>
      <c r="S536" s="20">
        <v>5009.37</v>
      </c>
      <c r="T536" s="20">
        <v>1974.63</v>
      </c>
      <c r="U536" s="20"/>
      <c r="V536" s="20"/>
      <c r="W536" s="20"/>
      <c r="X536" s="20"/>
      <c r="Y536" s="20"/>
      <c r="Z536" s="18"/>
      <c r="AA536" s="18"/>
      <c r="AB536" s="18"/>
      <c r="AC536" s="18"/>
      <c r="AD536" s="18"/>
      <c r="AE536" s="18"/>
      <c r="AF536" s="18"/>
      <c r="AG536" s="18"/>
      <c r="AH536" s="18"/>
      <c r="AI536" s="18"/>
      <c r="AJ536" s="18"/>
      <c r="AK536" s="18"/>
      <c r="AL536" s="18"/>
      <c r="AM536" s="18"/>
      <c r="AN536" s="18"/>
      <c r="AT536" s="4" t="s">
        <v>372</v>
      </c>
      <c r="AU536" s="4"/>
      <c r="AV536" s="4"/>
      <c r="AW536" s="4"/>
      <c r="AX536" s="4"/>
    </row>
    <row r="537" spans="9:50" x14ac:dyDescent="0.25">
      <c r="I537" s="9" t="s">
        <v>371</v>
      </c>
      <c r="J537" s="9" t="s">
        <v>372</v>
      </c>
      <c r="K537" s="9" t="s">
        <v>372</v>
      </c>
      <c r="L537" s="9"/>
      <c r="M537" s="9"/>
      <c r="N537" s="9"/>
      <c r="O537" s="9"/>
      <c r="Q537" s="20" t="s">
        <v>371</v>
      </c>
      <c r="R537" s="20" t="s">
        <v>372</v>
      </c>
      <c r="S537" s="20" t="s">
        <v>372</v>
      </c>
      <c r="T537" s="20" t="s">
        <v>372</v>
      </c>
      <c r="U537" s="20"/>
      <c r="V537" s="20"/>
      <c r="W537" s="20"/>
      <c r="X537" s="20"/>
      <c r="Y537" s="20"/>
      <c r="Z537" s="18"/>
      <c r="AA537" s="18"/>
      <c r="AB537" s="18"/>
      <c r="AC537" s="18"/>
      <c r="AD537" s="18"/>
      <c r="AE537" s="18"/>
      <c r="AF537" s="18"/>
      <c r="AG537" s="18"/>
      <c r="AH537" s="18"/>
      <c r="AI537" s="18"/>
      <c r="AJ537" s="18"/>
      <c r="AK537" s="18"/>
      <c r="AL537" s="18"/>
      <c r="AM537" s="18"/>
      <c r="AN537" s="18"/>
      <c r="AS537" s="5" t="s">
        <v>427</v>
      </c>
      <c r="AT537" s="4" t="s">
        <v>17</v>
      </c>
      <c r="AU537" s="4"/>
      <c r="AV537" s="4"/>
      <c r="AW537" s="4"/>
      <c r="AX537" s="4"/>
    </row>
    <row r="538" spans="9:50" x14ac:dyDescent="0.25">
      <c r="I538" s="9"/>
      <c r="J538" s="9"/>
      <c r="K538" s="9"/>
      <c r="L538" s="9"/>
      <c r="M538" s="9"/>
      <c r="N538" s="9"/>
      <c r="O538" s="9"/>
      <c r="Q538" s="19">
        <v>510</v>
      </c>
      <c r="R538" s="20" t="s">
        <v>746</v>
      </c>
      <c r="S538" s="20" t="s">
        <v>745</v>
      </c>
      <c r="T538" s="20" t="s">
        <v>744</v>
      </c>
      <c r="U538" s="20"/>
      <c r="V538" s="20"/>
      <c r="W538" s="20"/>
      <c r="X538" s="20"/>
      <c r="Y538" s="20"/>
      <c r="Z538" s="18"/>
      <c r="AA538" s="18"/>
      <c r="AB538" s="18"/>
      <c r="AC538" s="18"/>
      <c r="AD538" s="18"/>
      <c r="AE538" s="18"/>
      <c r="AF538" s="18"/>
      <c r="AG538" s="18"/>
      <c r="AH538" s="18"/>
      <c r="AI538" s="18"/>
      <c r="AJ538" s="18"/>
      <c r="AK538" s="18"/>
      <c r="AL538" s="18"/>
      <c r="AM538" s="18"/>
      <c r="AN538" s="18"/>
      <c r="AT538" s="4" t="s">
        <v>372</v>
      </c>
      <c r="AU538" s="4"/>
      <c r="AV538" s="4"/>
      <c r="AW538" s="4"/>
      <c r="AX538" s="4"/>
    </row>
    <row r="539" spans="9:50" x14ac:dyDescent="0.25">
      <c r="I539" s="9"/>
      <c r="J539" s="9"/>
      <c r="K539" s="9"/>
      <c r="L539" s="9"/>
      <c r="M539" s="9"/>
      <c r="N539" s="9"/>
      <c r="O539" s="9"/>
      <c r="Q539" s="20" t="s">
        <v>365</v>
      </c>
      <c r="R539" s="20">
        <v>4093.11</v>
      </c>
      <c r="S539" s="20">
        <v>1925.39</v>
      </c>
      <c r="T539" s="20">
        <v>5228.0200000000004</v>
      </c>
      <c r="U539" s="20"/>
      <c r="V539" s="20"/>
      <c r="W539" s="20"/>
      <c r="X539" s="20"/>
      <c r="Y539" s="20"/>
      <c r="Z539" s="18"/>
      <c r="AA539" s="18"/>
      <c r="AB539" s="18"/>
      <c r="AC539" s="18"/>
      <c r="AD539" s="18"/>
      <c r="AE539" s="18"/>
      <c r="AF539" s="18"/>
      <c r="AG539" s="18"/>
      <c r="AH539" s="18"/>
      <c r="AI539" s="18"/>
      <c r="AJ539" s="18"/>
      <c r="AK539" s="18"/>
      <c r="AL539" s="18"/>
      <c r="AM539" s="18"/>
      <c r="AN539" s="18"/>
      <c r="AS539" s="5" t="s">
        <v>429</v>
      </c>
      <c r="AT539" s="4">
        <v>16.7621</v>
      </c>
      <c r="AU539" s="4"/>
      <c r="AV539" s="4"/>
      <c r="AW539" s="4"/>
      <c r="AX539" s="4"/>
    </row>
    <row r="540" spans="9:50" x14ac:dyDescent="0.25">
      <c r="I540" s="9" t="s">
        <v>7</v>
      </c>
      <c r="J540" s="9"/>
      <c r="K540" s="9"/>
      <c r="L540" s="9"/>
      <c r="M540" s="9"/>
      <c r="N540" s="9"/>
      <c r="O540" s="9"/>
      <c r="Q540" s="20" t="s">
        <v>371</v>
      </c>
      <c r="R540" s="20" t="s">
        <v>372</v>
      </c>
      <c r="S540" s="20" t="s">
        <v>372</v>
      </c>
      <c r="T540" s="20" t="s">
        <v>372</v>
      </c>
      <c r="U540" s="20"/>
      <c r="V540" s="20"/>
      <c r="W540" s="20"/>
      <c r="X540" s="20"/>
      <c r="Y540" s="20"/>
      <c r="Z540" s="18"/>
      <c r="AA540" s="18"/>
      <c r="AB540" s="18"/>
      <c r="AC540" s="18"/>
      <c r="AD540" s="18"/>
      <c r="AE540" s="18"/>
      <c r="AF540" s="18"/>
      <c r="AG540" s="18"/>
      <c r="AH540" s="18"/>
      <c r="AI540" s="18"/>
      <c r="AJ540" s="18"/>
      <c r="AK540" s="18"/>
      <c r="AL540" s="18"/>
      <c r="AM540" s="18"/>
      <c r="AN540" s="18"/>
      <c r="AT540" s="4" t="s">
        <v>372</v>
      </c>
      <c r="AU540" s="4"/>
      <c r="AV540" s="4"/>
      <c r="AW540" s="4"/>
      <c r="AX540" s="4"/>
    </row>
    <row r="541" spans="9:50" x14ac:dyDescent="0.25">
      <c r="I541" s="9"/>
      <c r="J541" s="9"/>
      <c r="K541" s="9"/>
      <c r="L541" s="9"/>
      <c r="M541" s="9"/>
      <c r="N541" s="9"/>
      <c r="O541" s="9"/>
      <c r="Q541" s="19">
        <v>540</v>
      </c>
      <c r="R541" s="20" t="s">
        <v>746</v>
      </c>
      <c r="S541" s="20" t="s">
        <v>745</v>
      </c>
      <c r="T541" s="20" t="s">
        <v>744</v>
      </c>
      <c r="U541" s="20"/>
      <c r="V541" s="20"/>
      <c r="W541" s="20"/>
      <c r="X541" s="20"/>
      <c r="Y541" s="20"/>
      <c r="Z541" s="18"/>
      <c r="AA541" s="18"/>
      <c r="AB541" s="18"/>
      <c r="AC541" s="18"/>
      <c r="AD541" s="18"/>
      <c r="AE541" s="18"/>
      <c r="AF541" s="18"/>
      <c r="AG541" s="18"/>
      <c r="AH541" s="18"/>
      <c r="AI541" s="18"/>
      <c r="AJ541" s="18"/>
      <c r="AK541" s="18"/>
      <c r="AL541" s="18"/>
      <c r="AM541" s="18"/>
      <c r="AN541" s="18"/>
      <c r="AS541" s="5" t="s">
        <v>443</v>
      </c>
      <c r="AT541" s="4">
        <v>475.79300000000001</v>
      </c>
      <c r="AU541" s="4"/>
      <c r="AV541" s="4"/>
      <c r="AW541" s="4"/>
      <c r="AX541" s="4"/>
    </row>
    <row r="542" spans="9:50" x14ac:dyDescent="0.25">
      <c r="I542" s="9" t="s">
        <v>360</v>
      </c>
      <c r="J542" s="9" t="s">
        <v>361</v>
      </c>
      <c r="K542" s="9" t="s">
        <v>362</v>
      </c>
      <c r="L542" s="9" t="s">
        <v>363</v>
      </c>
      <c r="M542" s="9" t="s">
        <v>364</v>
      </c>
      <c r="N542" s="9" t="s">
        <v>365</v>
      </c>
      <c r="O542" s="9" t="s">
        <v>366</v>
      </c>
      <c r="Q542" s="20" t="s">
        <v>365</v>
      </c>
      <c r="R542" s="20">
        <v>4275.8100000000004</v>
      </c>
      <c r="S542" s="20">
        <v>5154.4799999999996</v>
      </c>
      <c r="T542" s="20">
        <v>1964.06</v>
      </c>
      <c r="U542" s="20"/>
      <c r="V542" s="20"/>
      <c r="W542" s="20"/>
      <c r="X542" s="20"/>
      <c r="Y542" s="20"/>
      <c r="Z542" s="18"/>
      <c r="AA542" s="18"/>
      <c r="AB542" s="18"/>
      <c r="AC542" s="18"/>
      <c r="AD542" s="18"/>
      <c r="AE542" s="18"/>
      <c r="AF542" s="18"/>
      <c r="AG542" s="18"/>
      <c r="AH542" s="18"/>
      <c r="AI542" s="18"/>
      <c r="AJ542" s="18"/>
      <c r="AK542" s="18"/>
      <c r="AL542" s="18"/>
      <c r="AM542" s="18"/>
      <c r="AN542" s="18"/>
      <c r="AT542" s="4" t="s">
        <v>372</v>
      </c>
      <c r="AU542" s="4"/>
      <c r="AV542" s="4"/>
      <c r="AW542" s="4"/>
      <c r="AX542" s="4"/>
    </row>
    <row r="543" spans="9:50" x14ac:dyDescent="0.25">
      <c r="I543" s="9">
        <v>420</v>
      </c>
      <c r="J543" s="9" t="s">
        <v>263</v>
      </c>
      <c r="K543" s="10">
        <v>10469550</v>
      </c>
      <c r="L543" s="10">
        <v>28594</v>
      </c>
      <c r="M543" s="10">
        <v>5589</v>
      </c>
      <c r="N543" s="10">
        <v>1079150</v>
      </c>
      <c r="O543" s="9" t="s">
        <v>392</v>
      </c>
      <c r="Q543" s="20" t="s">
        <v>371</v>
      </c>
      <c r="R543" s="20" t="s">
        <v>372</v>
      </c>
      <c r="S543" s="20" t="s">
        <v>372</v>
      </c>
      <c r="T543" s="20" t="s">
        <v>372</v>
      </c>
      <c r="U543" s="20"/>
      <c r="V543" s="20"/>
      <c r="W543" s="20"/>
      <c r="X543" s="20"/>
      <c r="Y543" s="20"/>
      <c r="Z543" s="18"/>
      <c r="AA543" s="18"/>
      <c r="AB543" s="18"/>
      <c r="AC543" s="18"/>
      <c r="AD543" s="18"/>
      <c r="AE543" s="18"/>
      <c r="AF543" s="18"/>
      <c r="AG543" s="18"/>
      <c r="AH543" s="18"/>
      <c r="AI543" s="18"/>
      <c r="AJ543" s="18"/>
      <c r="AK543" s="18"/>
      <c r="AL543" s="18"/>
      <c r="AM543" s="18"/>
      <c r="AN543" s="18"/>
      <c r="AS543" s="5" t="s">
        <v>448</v>
      </c>
      <c r="AT543" s="4">
        <v>6886.43</v>
      </c>
      <c r="AU543" s="4"/>
      <c r="AV543" s="4"/>
      <c r="AW543" s="4"/>
      <c r="AX543" s="4"/>
    </row>
    <row r="544" spans="9:50" x14ac:dyDescent="0.25">
      <c r="I544" s="9"/>
      <c r="J544" s="9" t="s">
        <v>262</v>
      </c>
      <c r="K544" s="10">
        <v>10448200</v>
      </c>
      <c r="L544" s="9" t="s">
        <v>393</v>
      </c>
      <c r="M544" s="10">
        <v>5589</v>
      </c>
      <c r="N544" s="10">
        <v>107196</v>
      </c>
      <c r="O544" s="12">
        <v>39180</v>
      </c>
      <c r="Q544" s="19">
        <v>570</v>
      </c>
      <c r="R544" s="20" t="s">
        <v>746</v>
      </c>
      <c r="S544" s="20" t="s">
        <v>745</v>
      </c>
      <c r="T544" s="20" t="s">
        <v>744</v>
      </c>
      <c r="U544" s="20"/>
      <c r="V544" s="20"/>
      <c r="W544" s="20"/>
      <c r="X544" s="20"/>
      <c r="Y544" s="20"/>
      <c r="Z544" s="18"/>
      <c r="AA544" s="18"/>
      <c r="AB544" s="18"/>
      <c r="AC544" s="18"/>
      <c r="AD544" s="18"/>
      <c r="AE544" s="18"/>
      <c r="AF544" s="18"/>
      <c r="AG544" s="18"/>
      <c r="AH544" s="18"/>
      <c r="AI544" s="18"/>
      <c r="AJ544" s="18"/>
      <c r="AK544" s="18"/>
      <c r="AL544" s="18"/>
      <c r="AM544" s="18"/>
      <c r="AN544" s="18"/>
      <c r="AT544" s="4" t="s">
        <v>372</v>
      </c>
      <c r="AU544" s="4"/>
      <c r="AV544" s="4"/>
      <c r="AW544" s="4"/>
      <c r="AX544" s="4"/>
    </row>
    <row r="545" spans="9:50" x14ac:dyDescent="0.25">
      <c r="I545" s="9"/>
      <c r="J545" s="9"/>
      <c r="K545" s="9"/>
      <c r="L545" s="9"/>
      <c r="M545" s="9"/>
      <c r="N545" s="9"/>
      <c r="O545" s="9"/>
      <c r="Q545" s="20" t="s">
        <v>365</v>
      </c>
      <c r="R545" s="20">
        <v>4036.5</v>
      </c>
      <c r="S545" s="20">
        <v>5176.99</v>
      </c>
      <c r="T545" s="20">
        <v>1839.14</v>
      </c>
      <c r="U545" s="20"/>
      <c r="V545" s="20"/>
      <c r="W545" s="20"/>
      <c r="X545" s="20"/>
      <c r="Y545" s="20"/>
      <c r="Z545" s="18"/>
      <c r="AA545" s="18"/>
      <c r="AB545" s="18"/>
      <c r="AC545" s="18"/>
      <c r="AD545" s="18"/>
      <c r="AE545" s="18"/>
      <c r="AF545" s="18"/>
      <c r="AG545" s="18"/>
      <c r="AH545" s="18"/>
      <c r="AI545" s="18"/>
      <c r="AJ545" s="18"/>
      <c r="AK545" s="18"/>
      <c r="AL545" s="18"/>
      <c r="AM545" s="18"/>
      <c r="AN545" s="18"/>
      <c r="AS545" s="5" t="s">
        <v>442</v>
      </c>
      <c r="AT545" s="4">
        <v>1431.24</v>
      </c>
      <c r="AU545" s="4" t="s">
        <v>51</v>
      </c>
      <c r="AV545" s="4"/>
      <c r="AW545" s="4"/>
      <c r="AX545" s="4"/>
    </row>
    <row r="546" spans="9:50" x14ac:dyDescent="0.25">
      <c r="I546" s="9"/>
      <c r="J546" s="9"/>
      <c r="K546" s="9"/>
      <c r="L546" s="9"/>
      <c r="M546" s="9"/>
      <c r="N546" s="9"/>
      <c r="O546" s="9"/>
      <c r="Q546" s="20" t="s">
        <v>371</v>
      </c>
      <c r="R546" s="20" t="s">
        <v>372</v>
      </c>
      <c r="S546" s="20" t="s">
        <v>372</v>
      </c>
      <c r="T546" s="20" t="s">
        <v>372</v>
      </c>
      <c r="U546" s="20"/>
      <c r="V546" s="20"/>
      <c r="W546" s="20"/>
      <c r="X546" s="20"/>
      <c r="Y546" s="20"/>
      <c r="Z546" s="18"/>
      <c r="AA546" s="18"/>
      <c r="AB546" s="18"/>
      <c r="AC546" s="18"/>
      <c r="AD546" s="18"/>
      <c r="AE546" s="18"/>
      <c r="AF546" s="18"/>
      <c r="AG546" s="18"/>
      <c r="AH546" s="18"/>
      <c r="AI546" s="18"/>
      <c r="AJ546" s="18"/>
      <c r="AK546" s="18"/>
      <c r="AL546" s="18"/>
      <c r="AM546" s="18"/>
      <c r="AN546" s="18"/>
      <c r="AT546" s="4" t="s">
        <v>372</v>
      </c>
      <c r="AU546" s="4"/>
      <c r="AV546" s="4"/>
      <c r="AW546" s="4"/>
      <c r="AX546" s="4"/>
    </row>
    <row r="547" spans="9:50" x14ac:dyDescent="0.25">
      <c r="I547" s="9" t="s">
        <v>369</v>
      </c>
      <c r="J547" s="9"/>
      <c r="K547" s="9"/>
      <c r="L547" s="9"/>
      <c r="M547" s="9"/>
      <c r="N547" s="9"/>
      <c r="O547" s="9"/>
      <c r="Q547" s="19">
        <v>600</v>
      </c>
      <c r="R547" s="20" t="s">
        <v>746</v>
      </c>
      <c r="S547" s="20" t="s">
        <v>745</v>
      </c>
      <c r="T547" s="20" t="s">
        <v>744</v>
      </c>
      <c r="U547" s="20"/>
      <c r="V547" s="20"/>
      <c r="W547" s="20"/>
      <c r="X547" s="20"/>
      <c r="Y547" s="20"/>
      <c r="Z547" s="18"/>
      <c r="AA547" s="18"/>
      <c r="AB547" s="18"/>
      <c r="AC547" s="18"/>
      <c r="AD547" s="18"/>
      <c r="AE547" s="18"/>
      <c r="AF547" s="18"/>
      <c r="AG547" s="18"/>
      <c r="AH547" s="18"/>
      <c r="AI547" s="18"/>
      <c r="AJ547" s="18"/>
      <c r="AK547" s="18"/>
      <c r="AL547" s="18"/>
      <c r="AM547" s="18"/>
      <c r="AN547" s="18"/>
      <c r="AS547" s="5" t="s">
        <v>427</v>
      </c>
      <c r="AT547" s="4" t="s">
        <v>17</v>
      </c>
      <c r="AU547" s="4"/>
      <c r="AV547" s="4"/>
      <c r="AW547" s="4"/>
      <c r="AX547" s="4"/>
    </row>
    <row r="548" spans="9:50" x14ac:dyDescent="0.25">
      <c r="I548" s="9" t="s">
        <v>361</v>
      </c>
      <c r="J548" s="9" t="s">
        <v>370</v>
      </c>
      <c r="K548" s="9" t="s">
        <v>360</v>
      </c>
      <c r="L548" s="9"/>
      <c r="M548" s="9"/>
      <c r="N548" s="9"/>
      <c r="O548" s="9"/>
      <c r="Q548" s="20" t="s">
        <v>365</v>
      </c>
      <c r="R548" s="20">
        <v>4054.24</v>
      </c>
      <c r="S548" s="20">
        <v>5251.59</v>
      </c>
      <c r="T548" s="20">
        <v>1947.82</v>
      </c>
      <c r="U548" s="20"/>
      <c r="V548" s="20"/>
      <c r="W548" s="20"/>
      <c r="X548" s="20"/>
      <c r="Y548" s="20"/>
      <c r="Z548" s="18"/>
      <c r="AA548" s="18"/>
      <c r="AB548" s="18"/>
      <c r="AC548" s="18"/>
      <c r="AD548" s="18"/>
      <c r="AE548" s="18"/>
      <c r="AF548" s="18"/>
      <c r="AG548" s="18"/>
      <c r="AH548" s="18"/>
      <c r="AI548" s="18"/>
      <c r="AJ548" s="18"/>
      <c r="AK548" s="18"/>
      <c r="AL548" s="18"/>
      <c r="AM548" s="18"/>
      <c r="AN548" s="18"/>
      <c r="AT548" s="4" t="s">
        <v>372</v>
      </c>
      <c r="AU548" s="4"/>
      <c r="AV548" s="4"/>
      <c r="AW548" s="4"/>
      <c r="AX548" s="4"/>
    </row>
    <row r="549" spans="9:50" x14ac:dyDescent="0.25">
      <c r="I549" s="9"/>
      <c r="J549" s="9" t="s">
        <v>371</v>
      </c>
      <c r="K549" s="9"/>
      <c r="L549" s="9"/>
      <c r="M549" s="9"/>
      <c r="N549" s="9"/>
      <c r="O549" s="9"/>
      <c r="Q549" s="20" t="s">
        <v>371</v>
      </c>
      <c r="R549" s="20" t="s">
        <v>372</v>
      </c>
      <c r="S549" s="20" t="s">
        <v>372</v>
      </c>
      <c r="T549" s="20" t="s">
        <v>372</v>
      </c>
      <c r="U549" s="20"/>
      <c r="V549" s="20"/>
      <c r="W549" s="20"/>
      <c r="X549" s="20"/>
      <c r="Y549" s="20"/>
      <c r="Z549" s="18"/>
      <c r="AA549" s="18"/>
      <c r="AB549" s="18"/>
      <c r="AC549" s="18"/>
      <c r="AD549" s="18"/>
      <c r="AE549" s="18"/>
      <c r="AF549" s="18"/>
      <c r="AG549" s="18"/>
      <c r="AH549" s="18"/>
      <c r="AI549" s="18"/>
      <c r="AJ549" s="18"/>
      <c r="AK549" s="18"/>
      <c r="AL549" s="18"/>
      <c r="AM549" s="18"/>
      <c r="AN549" s="18"/>
      <c r="AS549" s="5" t="s">
        <v>429</v>
      </c>
      <c r="AT549" s="4">
        <v>402.27300000000002</v>
      </c>
      <c r="AU549" s="4"/>
      <c r="AV549" s="4"/>
      <c r="AW549" s="4"/>
      <c r="AX549" s="4"/>
    </row>
    <row r="550" spans="9:50" x14ac:dyDescent="0.25">
      <c r="I550" s="9" t="s">
        <v>263</v>
      </c>
      <c r="J550" s="9" t="s">
        <v>392</v>
      </c>
      <c r="K550" s="9">
        <v>420</v>
      </c>
      <c r="L550" s="9"/>
      <c r="M550" s="9"/>
      <c r="N550" s="9"/>
      <c r="O550" s="9"/>
      <c r="Q550" s="19">
        <v>630</v>
      </c>
      <c r="R550" s="20" t="s">
        <v>746</v>
      </c>
      <c r="S550" s="20" t="s">
        <v>745</v>
      </c>
      <c r="T550" s="20" t="s">
        <v>744</v>
      </c>
      <c r="U550" s="20"/>
      <c r="V550" s="20"/>
      <c r="W550" s="20"/>
      <c r="X550" s="20"/>
      <c r="Y550" s="20"/>
      <c r="Z550" s="18"/>
      <c r="AA550" s="18"/>
      <c r="AB550" s="18"/>
      <c r="AC550" s="18"/>
      <c r="AD550" s="18"/>
      <c r="AE550" s="18"/>
      <c r="AF550" s="18"/>
      <c r="AG550" s="18"/>
      <c r="AH550" s="18"/>
      <c r="AI550" s="18"/>
      <c r="AJ550" s="18"/>
      <c r="AK550" s="18"/>
      <c r="AL550" s="18"/>
      <c r="AM550" s="18"/>
      <c r="AN550" s="18"/>
      <c r="AT550" s="4" t="s">
        <v>372</v>
      </c>
      <c r="AU550" s="4"/>
      <c r="AV550" s="4"/>
      <c r="AW550" s="4"/>
      <c r="AX550" s="4"/>
    </row>
    <row r="551" spans="9:50" x14ac:dyDescent="0.25">
      <c r="I551" s="9"/>
      <c r="J551" s="9" t="s">
        <v>372</v>
      </c>
      <c r="K551" s="9"/>
      <c r="L551" s="9"/>
      <c r="M551" s="9"/>
      <c r="N551" s="9"/>
      <c r="O551" s="9"/>
      <c r="Q551" s="20" t="s">
        <v>365</v>
      </c>
      <c r="R551" s="20">
        <v>3946.9</v>
      </c>
      <c r="S551" s="20">
        <v>5741.18</v>
      </c>
      <c r="T551" s="20">
        <v>1672.97</v>
      </c>
      <c r="U551" s="20"/>
      <c r="V551" s="20"/>
      <c r="W551" s="20"/>
      <c r="X551" s="20"/>
      <c r="Y551" s="20"/>
      <c r="Z551" s="18"/>
      <c r="AA551" s="18"/>
      <c r="AB551" s="18"/>
      <c r="AC551" s="18"/>
      <c r="AD551" s="18"/>
      <c r="AE551" s="18"/>
      <c r="AF551" s="18"/>
      <c r="AG551" s="18"/>
      <c r="AH551" s="18"/>
      <c r="AI551" s="18"/>
      <c r="AJ551" s="18"/>
      <c r="AK551" s="18"/>
      <c r="AL551" s="18"/>
      <c r="AM551" s="18"/>
      <c r="AN551" s="18"/>
      <c r="AS551" s="5" t="s">
        <v>443</v>
      </c>
      <c r="AT551" s="4">
        <v>385.17099999999999</v>
      </c>
      <c r="AU551" s="4"/>
      <c r="AV551" s="4"/>
      <c r="AW551" s="4"/>
      <c r="AX551" s="4"/>
    </row>
    <row r="552" spans="9:50" x14ac:dyDescent="0.25">
      <c r="I552" s="9" t="s">
        <v>262</v>
      </c>
      <c r="J552" s="12">
        <v>39180</v>
      </c>
      <c r="K552" s="9"/>
      <c r="L552" s="9"/>
      <c r="M552" s="9"/>
      <c r="N552" s="9"/>
      <c r="O552" s="9"/>
      <c r="Q552" s="20" t="s">
        <v>371</v>
      </c>
      <c r="R552" s="20" t="s">
        <v>372</v>
      </c>
      <c r="S552" s="20" t="s">
        <v>372</v>
      </c>
      <c r="T552" s="20" t="s">
        <v>372</v>
      </c>
      <c r="U552" s="20"/>
      <c r="V552" s="20"/>
      <c r="W552" s="20"/>
      <c r="X552" s="20"/>
      <c r="Y552" s="20"/>
      <c r="Z552" s="18"/>
      <c r="AA552" s="18"/>
      <c r="AB552" s="18"/>
      <c r="AC552" s="18"/>
      <c r="AD552" s="18"/>
      <c r="AE552" s="18"/>
      <c r="AF552" s="18"/>
      <c r="AG552" s="18"/>
      <c r="AH552" s="18"/>
      <c r="AI552" s="18"/>
      <c r="AJ552" s="18"/>
      <c r="AK552" s="18"/>
      <c r="AL552" s="18"/>
      <c r="AM552" s="18"/>
      <c r="AN552" s="18"/>
      <c r="AT552" s="4" t="s">
        <v>372</v>
      </c>
      <c r="AU552" s="4"/>
      <c r="AV552" s="4"/>
      <c r="AW552" s="4"/>
      <c r="AX552" s="4"/>
    </row>
    <row r="553" spans="9:50" x14ac:dyDescent="0.25">
      <c r="I553" s="9"/>
      <c r="J553" s="9" t="s">
        <v>372</v>
      </c>
      <c r="K553" s="9"/>
      <c r="L553" s="9"/>
      <c r="M553" s="9"/>
      <c r="N553" s="9"/>
      <c r="O553" s="9"/>
      <c r="Q553" s="19">
        <v>660</v>
      </c>
      <c r="R553" s="20" t="s">
        <v>746</v>
      </c>
      <c r="S553" s="20" t="s">
        <v>745</v>
      </c>
      <c r="T553" s="20" t="s">
        <v>744</v>
      </c>
      <c r="U553" s="20"/>
      <c r="V553" s="20"/>
      <c r="W553" s="20"/>
      <c r="X553" s="20"/>
      <c r="Y553" s="20"/>
      <c r="Z553" s="18"/>
      <c r="AA553" s="18"/>
      <c r="AB553" s="18"/>
      <c r="AC553" s="18"/>
      <c r="AD553" s="18"/>
      <c r="AE553" s="18"/>
      <c r="AF553" s="18"/>
      <c r="AG553" s="18"/>
      <c r="AH553" s="18"/>
      <c r="AI553" s="18"/>
      <c r="AJ553" s="18"/>
      <c r="AK553" s="18"/>
      <c r="AL553" s="18"/>
      <c r="AM553" s="18"/>
      <c r="AN553" s="18"/>
      <c r="AS553" s="5" t="s">
        <v>448</v>
      </c>
      <c r="AT553" s="4" t="s">
        <v>595</v>
      </c>
      <c r="AU553" s="4"/>
      <c r="AV553" s="4"/>
      <c r="AW553" s="4"/>
      <c r="AX553" s="4"/>
    </row>
    <row r="554" spans="9:50" x14ac:dyDescent="0.25">
      <c r="I554" s="9"/>
      <c r="J554" s="9"/>
      <c r="K554" s="9"/>
      <c r="L554" s="9"/>
      <c r="M554" s="9"/>
      <c r="N554" s="9"/>
      <c r="O554" s="9"/>
      <c r="Q554" s="20" t="s">
        <v>365</v>
      </c>
      <c r="R554" s="20">
        <v>4060.27</v>
      </c>
      <c r="S554" s="20">
        <v>5616.32</v>
      </c>
      <c r="T554" s="20">
        <v>1831.88</v>
      </c>
      <c r="U554" s="20"/>
      <c r="V554" s="20"/>
      <c r="W554" s="20"/>
      <c r="X554" s="20"/>
      <c r="Y554" s="20"/>
      <c r="Z554" s="18"/>
      <c r="AA554" s="18"/>
      <c r="AB554" s="18"/>
      <c r="AC554" s="18"/>
      <c r="AD554" s="18"/>
      <c r="AE554" s="18"/>
      <c r="AF554" s="18"/>
      <c r="AG554" s="18"/>
      <c r="AH554" s="18"/>
      <c r="AI554" s="18"/>
      <c r="AJ554" s="18"/>
      <c r="AK554" s="18"/>
      <c r="AL554" s="18"/>
      <c r="AM554" s="18"/>
      <c r="AN554" s="18"/>
      <c r="AT554" s="4" t="s">
        <v>372</v>
      </c>
      <c r="AU554" s="4"/>
      <c r="AV554" s="4"/>
      <c r="AW554" s="4"/>
      <c r="AX554" s="4"/>
    </row>
    <row r="555" spans="9:50" x14ac:dyDescent="0.25">
      <c r="I555" s="9"/>
      <c r="J555" s="9"/>
      <c r="K555" s="9"/>
      <c r="L555" s="9"/>
      <c r="M555" s="9"/>
      <c r="N555" s="9"/>
      <c r="O555" s="9"/>
      <c r="Q555" s="20" t="s">
        <v>371</v>
      </c>
      <c r="R555" s="20" t="s">
        <v>372</v>
      </c>
      <c r="S555" s="20" t="s">
        <v>372</v>
      </c>
      <c r="T555" s="20" t="s">
        <v>372</v>
      </c>
      <c r="U555" s="20"/>
      <c r="V555" s="20"/>
      <c r="W555" s="20"/>
      <c r="X555" s="20"/>
      <c r="Y555" s="20"/>
      <c r="Z555" s="18"/>
      <c r="AA555" s="18"/>
      <c r="AB555" s="18"/>
      <c r="AC555" s="18"/>
      <c r="AD555" s="18"/>
      <c r="AE555" s="18"/>
      <c r="AF555" s="18"/>
      <c r="AG555" s="18"/>
      <c r="AH555" s="18"/>
      <c r="AI555" s="18"/>
      <c r="AJ555" s="18"/>
      <c r="AK555" s="18"/>
      <c r="AL555" s="18"/>
      <c r="AM555" s="18"/>
      <c r="AN555" s="18"/>
      <c r="AS555" s="5" t="s">
        <v>442</v>
      </c>
      <c r="AT555" s="4">
        <v>1236.78</v>
      </c>
      <c r="AU555" s="4" t="s">
        <v>53</v>
      </c>
      <c r="AV555" s="4"/>
      <c r="AW555" s="4"/>
      <c r="AX555" s="4"/>
    </row>
    <row r="556" spans="9:50" x14ac:dyDescent="0.25">
      <c r="I556" s="9" t="s">
        <v>373</v>
      </c>
      <c r="J556" s="9"/>
      <c r="K556" s="9"/>
      <c r="L556" s="9"/>
      <c r="M556" s="9"/>
      <c r="N556" s="9"/>
      <c r="O556" s="9"/>
      <c r="Q556" s="19">
        <v>690</v>
      </c>
      <c r="R556" s="20" t="s">
        <v>746</v>
      </c>
      <c r="S556" s="20" t="s">
        <v>745</v>
      </c>
      <c r="T556" s="20" t="s">
        <v>744</v>
      </c>
      <c r="U556" s="20"/>
      <c r="V556" s="20"/>
      <c r="W556" s="20"/>
      <c r="X556" s="20"/>
      <c r="Y556" s="20"/>
      <c r="Z556" s="18"/>
      <c r="AA556" s="18"/>
      <c r="AB556" s="18"/>
      <c r="AC556" s="18"/>
      <c r="AD556" s="18"/>
      <c r="AE556" s="18"/>
      <c r="AF556" s="18"/>
      <c r="AG556" s="18"/>
      <c r="AH556" s="18"/>
      <c r="AI556" s="18"/>
      <c r="AJ556" s="18"/>
      <c r="AK556" s="18"/>
      <c r="AL556" s="18"/>
      <c r="AM556" s="18"/>
      <c r="AN556" s="18"/>
      <c r="AT556" s="4" t="s">
        <v>372</v>
      </c>
      <c r="AU556" s="4"/>
      <c r="AV556" s="4"/>
      <c r="AW556" s="4"/>
      <c r="AX556" s="4"/>
    </row>
    <row r="557" spans="9:50" x14ac:dyDescent="0.25">
      <c r="I557" s="9" t="s">
        <v>361</v>
      </c>
      <c r="J557" s="9" t="s">
        <v>365</v>
      </c>
      <c r="K557" s="9" t="s">
        <v>360</v>
      </c>
      <c r="L557" s="9"/>
      <c r="M557" s="9"/>
      <c r="N557" s="9"/>
      <c r="O557" s="9"/>
      <c r="Q557" s="20" t="s">
        <v>365</v>
      </c>
      <c r="R557" s="20">
        <v>4105.8100000000004</v>
      </c>
      <c r="S557" s="20">
        <v>5912.74</v>
      </c>
      <c r="T557" s="20">
        <v>1897.8</v>
      </c>
      <c r="U557" s="20"/>
      <c r="V557" s="20"/>
      <c r="W557" s="20"/>
      <c r="X557" s="20"/>
      <c r="Y557" s="20"/>
      <c r="Z557" s="18"/>
      <c r="AA557" s="18"/>
      <c r="AB557" s="18"/>
      <c r="AC557" s="18"/>
      <c r="AD557" s="18"/>
      <c r="AE557" s="18"/>
      <c r="AF557" s="18"/>
      <c r="AG557" s="18"/>
      <c r="AH557" s="18"/>
      <c r="AI557" s="18"/>
      <c r="AJ557" s="18"/>
      <c r="AK557" s="18"/>
      <c r="AL557" s="18"/>
      <c r="AM557" s="18"/>
      <c r="AN557" s="18"/>
      <c r="AS557" s="5" t="s">
        <v>427</v>
      </c>
      <c r="AT557" s="4" t="s">
        <v>17</v>
      </c>
      <c r="AU557" s="4"/>
      <c r="AV557" s="4"/>
      <c r="AW557" s="4"/>
      <c r="AX557" s="4"/>
    </row>
    <row r="558" spans="9:50" x14ac:dyDescent="0.25">
      <c r="I558" s="9"/>
      <c r="J558" s="9" t="s">
        <v>371</v>
      </c>
      <c r="K558" s="9"/>
      <c r="L558" s="9"/>
      <c r="M558" s="9"/>
      <c r="N558" s="9"/>
      <c r="O558" s="9"/>
      <c r="Q558" s="20" t="s">
        <v>371</v>
      </c>
      <c r="R558" s="20" t="s">
        <v>372</v>
      </c>
      <c r="S558" s="20" t="s">
        <v>372</v>
      </c>
      <c r="T558" s="20" t="s">
        <v>372</v>
      </c>
      <c r="U558" s="20"/>
      <c r="V558" s="20"/>
      <c r="W558" s="20"/>
      <c r="X558" s="20"/>
      <c r="Y558" s="20"/>
      <c r="Z558" s="18"/>
      <c r="AA558" s="18"/>
      <c r="AB558" s="18"/>
      <c r="AC558" s="18"/>
      <c r="AD558" s="18"/>
      <c r="AE558" s="18"/>
      <c r="AF558" s="18"/>
      <c r="AG558" s="18"/>
      <c r="AH558" s="18"/>
      <c r="AI558" s="18"/>
      <c r="AJ558" s="18"/>
      <c r="AK558" s="18"/>
      <c r="AL558" s="18"/>
      <c r="AM558" s="18"/>
      <c r="AN558" s="18"/>
      <c r="AT558" s="4" t="s">
        <v>372</v>
      </c>
      <c r="AU558" s="4"/>
      <c r="AV558" s="4"/>
      <c r="AW558" s="4"/>
      <c r="AX558" s="4"/>
    </row>
    <row r="559" spans="9:50" x14ac:dyDescent="0.25">
      <c r="I559" s="9" t="s">
        <v>263</v>
      </c>
      <c r="J559" s="10">
        <v>193085</v>
      </c>
      <c r="K559" s="9">
        <v>420</v>
      </c>
      <c r="L559" s="9"/>
      <c r="M559" s="9"/>
      <c r="N559" s="9"/>
      <c r="O559" s="9"/>
      <c r="Q559" s="20"/>
      <c r="R559" s="20"/>
      <c r="S559" s="20"/>
      <c r="T559" s="20"/>
      <c r="U559" s="20"/>
      <c r="V559" s="20"/>
      <c r="W559" s="20"/>
      <c r="X559" s="20"/>
      <c r="Y559" s="20"/>
      <c r="Z559" s="18"/>
      <c r="AA559" s="18"/>
      <c r="AB559" s="18"/>
      <c r="AC559" s="18"/>
      <c r="AD559" s="18"/>
      <c r="AE559" s="18"/>
      <c r="AF559" s="18"/>
      <c r="AG559" s="18"/>
      <c r="AH559" s="18"/>
      <c r="AI559" s="18"/>
      <c r="AJ559" s="18"/>
      <c r="AK559" s="18"/>
      <c r="AL559" s="18"/>
      <c r="AM559" s="18"/>
      <c r="AN559" s="18"/>
      <c r="AS559" s="5" t="s">
        <v>429</v>
      </c>
      <c r="AT559" s="4">
        <v>0.75384200000000001</v>
      </c>
      <c r="AU559" s="4"/>
      <c r="AV559" s="4"/>
      <c r="AW559" s="4"/>
      <c r="AX559" s="4"/>
    </row>
    <row r="560" spans="9:50" x14ac:dyDescent="0.25">
      <c r="I560" s="9"/>
      <c r="J560" s="9" t="s">
        <v>372</v>
      </c>
      <c r="K560" s="9"/>
      <c r="L560" s="9"/>
      <c r="M560" s="9"/>
      <c r="N560" s="9"/>
      <c r="O560" s="9"/>
      <c r="AT560" s="4" t="s">
        <v>372</v>
      </c>
      <c r="AU560" s="4"/>
      <c r="AV560" s="4"/>
      <c r="AW560" s="4"/>
      <c r="AX560" s="4"/>
    </row>
    <row r="561" spans="9:50" x14ac:dyDescent="0.25">
      <c r="I561" s="9" t="s">
        <v>262</v>
      </c>
      <c r="J561" s="10">
        <v>191799</v>
      </c>
      <c r="K561" s="9"/>
      <c r="L561" s="9"/>
      <c r="M561" s="9"/>
      <c r="N561" s="9"/>
      <c r="O561" s="9"/>
      <c r="AS561" s="5" t="s">
        <v>443</v>
      </c>
      <c r="AT561" s="4">
        <v>604.721</v>
      </c>
      <c r="AU561" s="4"/>
      <c r="AV561" s="4"/>
      <c r="AW561" s="4"/>
      <c r="AX561" s="4"/>
    </row>
    <row r="562" spans="9:50" x14ac:dyDescent="0.25">
      <c r="I562" s="9"/>
      <c r="J562" s="9" t="s">
        <v>372</v>
      </c>
      <c r="K562" s="9"/>
      <c r="L562" s="9"/>
      <c r="M562" s="9"/>
      <c r="N562" s="9"/>
      <c r="O562" s="9"/>
      <c r="AT562" s="4" t="s">
        <v>372</v>
      </c>
      <c r="AU562" s="4"/>
      <c r="AV562" s="4"/>
      <c r="AW562" s="4"/>
      <c r="AX562" s="4"/>
    </row>
    <row r="563" spans="9:50" x14ac:dyDescent="0.25">
      <c r="I563" s="9"/>
      <c r="J563" s="9"/>
      <c r="K563" s="9"/>
      <c r="L563" s="9"/>
      <c r="M563" s="9"/>
      <c r="N563" s="9"/>
      <c r="O563" s="9"/>
      <c r="AS563" s="5" t="s">
        <v>448</v>
      </c>
      <c r="AT563" s="4">
        <v>7053.43</v>
      </c>
      <c r="AU563" s="4"/>
      <c r="AV563" s="4"/>
      <c r="AW563" s="4"/>
      <c r="AX563" s="4"/>
    </row>
    <row r="564" spans="9:50" x14ac:dyDescent="0.25">
      <c r="I564" s="9"/>
      <c r="J564" s="9"/>
      <c r="K564" s="9"/>
      <c r="L564" s="9"/>
      <c r="M564" s="9"/>
      <c r="N564" s="9"/>
      <c r="O564" s="9"/>
      <c r="AT564" s="4" t="s">
        <v>372</v>
      </c>
      <c r="AU564" s="4"/>
      <c r="AV564" s="4"/>
      <c r="AW564" s="4"/>
      <c r="AX564" s="4"/>
    </row>
    <row r="565" spans="9:50" x14ac:dyDescent="0.25">
      <c r="I565" s="9" t="s">
        <v>375</v>
      </c>
      <c r="J565" s="9"/>
      <c r="K565" s="9"/>
      <c r="L565" s="9"/>
      <c r="M565" s="9"/>
      <c r="N565" s="9"/>
      <c r="O565" s="9"/>
      <c r="AS565" s="5" t="s">
        <v>442</v>
      </c>
      <c r="AT565" s="4">
        <v>1426.22</v>
      </c>
      <c r="AU565" s="4" t="s">
        <v>55</v>
      </c>
      <c r="AV565" s="4"/>
      <c r="AW565" s="4"/>
      <c r="AX565" s="4"/>
    </row>
    <row r="566" spans="9:50" x14ac:dyDescent="0.25">
      <c r="I566" s="9"/>
      <c r="J566" s="9"/>
      <c r="K566" s="9"/>
      <c r="L566" s="9"/>
      <c r="M566" s="9"/>
      <c r="N566" s="9"/>
      <c r="O566" s="9"/>
      <c r="AT566" s="4" t="s">
        <v>372</v>
      </c>
      <c r="AU566" s="4"/>
      <c r="AV566" s="4"/>
      <c r="AW566" s="4"/>
      <c r="AX566" s="4"/>
    </row>
    <row r="567" spans="9:50" x14ac:dyDescent="0.25">
      <c r="I567" s="9">
        <v>420</v>
      </c>
      <c r="J567" s="9" t="s">
        <v>263</v>
      </c>
      <c r="K567" s="9" t="s">
        <v>262</v>
      </c>
      <c r="L567" s="9"/>
      <c r="M567" s="9"/>
      <c r="N567" s="9"/>
      <c r="O567" s="9"/>
      <c r="AS567" s="5" t="s">
        <v>427</v>
      </c>
      <c r="AT567" s="4">
        <v>6.0633400000000002</v>
      </c>
      <c r="AU567" s="4"/>
      <c r="AV567" s="4"/>
      <c r="AW567" s="4"/>
      <c r="AX567" s="4"/>
    </row>
    <row r="568" spans="9:50" x14ac:dyDescent="0.25">
      <c r="I568" s="9" t="s">
        <v>370</v>
      </c>
      <c r="J568" s="9" t="s">
        <v>392</v>
      </c>
      <c r="K568" s="12">
        <v>39180</v>
      </c>
      <c r="L568" s="9"/>
      <c r="M568" s="9"/>
      <c r="N568" s="9"/>
      <c r="O568" s="9"/>
      <c r="AT568" s="4" t="s">
        <v>372</v>
      </c>
      <c r="AU568" s="4"/>
      <c r="AV568" s="4"/>
      <c r="AW568" s="4"/>
      <c r="AX568" s="4"/>
    </row>
    <row r="569" spans="9:50" x14ac:dyDescent="0.25">
      <c r="I569" s="9" t="s">
        <v>371</v>
      </c>
      <c r="J569" s="9" t="s">
        <v>372</v>
      </c>
      <c r="K569" s="9" t="s">
        <v>372</v>
      </c>
      <c r="L569" s="9"/>
      <c r="M569" s="9"/>
      <c r="N569" s="9"/>
      <c r="O569" s="9"/>
      <c r="AS569" s="5" t="s">
        <v>429</v>
      </c>
      <c r="AT569" s="4">
        <v>123.401</v>
      </c>
      <c r="AU569" s="4"/>
      <c r="AV569" s="4"/>
      <c r="AW569" s="4"/>
      <c r="AX569" s="4"/>
    </row>
    <row r="570" spans="9:50" x14ac:dyDescent="0.25">
      <c r="I570" s="9"/>
      <c r="J570" s="9"/>
      <c r="K570" s="9"/>
      <c r="L570" s="9"/>
      <c r="M570" s="9"/>
      <c r="N570" s="9"/>
      <c r="O570" s="9"/>
      <c r="AT570" s="4" t="s">
        <v>372</v>
      </c>
      <c r="AU570" s="4"/>
      <c r="AV570" s="4"/>
      <c r="AW570" s="4"/>
      <c r="AX570" s="4"/>
    </row>
    <row r="571" spans="9:50" x14ac:dyDescent="0.25">
      <c r="I571" s="9" t="s">
        <v>376</v>
      </c>
      <c r="J571" s="9"/>
      <c r="K571" s="9"/>
      <c r="L571" s="9"/>
      <c r="M571" s="9"/>
      <c r="N571" s="9"/>
      <c r="O571" s="9"/>
      <c r="AS571" s="5" t="s">
        <v>443</v>
      </c>
      <c r="AT571" s="4">
        <v>277.96600000000001</v>
      </c>
      <c r="AU571" s="4"/>
      <c r="AV571" s="4"/>
      <c r="AW571" s="4"/>
      <c r="AX571" s="4"/>
    </row>
    <row r="572" spans="9:50" x14ac:dyDescent="0.25">
      <c r="I572" s="9"/>
      <c r="J572" s="9"/>
      <c r="K572" s="9"/>
      <c r="L572" s="9"/>
      <c r="M572" s="9"/>
      <c r="N572" s="9"/>
      <c r="O572" s="9"/>
      <c r="AT572" s="4" t="s">
        <v>372</v>
      </c>
      <c r="AU572" s="4"/>
      <c r="AV572" s="4"/>
      <c r="AW572" s="4"/>
      <c r="AX572" s="4"/>
    </row>
    <row r="573" spans="9:50" x14ac:dyDescent="0.25">
      <c r="I573" s="9">
        <v>420</v>
      </c>
      <c r="J573" s="9" t="s">
        <v>263</v>
      </c>
      <c r="K573" s="9" t="s">
        <v>262</v>
      </c>
      <c r="L573" s="9"/>
      <c r="M573" s="9"/>
      <c r="N573" s="9"/>
      <c r="O573" s="9"/>
      <c r="AS573" s="5" t="s">
        <v>448</v>
      </c>
      <c r="AT573" s="4">
        <v>6589.17</v>
      </c>
      <c r="AU573" s="4"/>
      <c r="AV573" s="4"/>
      <c r="AW573" s="4"/>
      <c r="AX573" s="4"/>
    </row>
    <row r="574" spans="9:50" x14ac:dyDescent="0.25">
      <c r="I574" s="9" t="s">
        <v>365</v>
      </c>
      <c r="J574" s="10">
        <v>193085</v>
      </c>
      <c r="K574" s="10">
        <v>191799</v>
      </c>
      <c r="L574" s="9"/>
      <c r="M574" s="9"/>
      <c r="N574" s="9"/>
      <c r="O574" s="9"/>
      <c r="AT574" s="4" t="s">
        <v>372</v>
      </c>
      <c r="AU574" s="4"/>
      <c r="AV574" s="4"/>
      <c r="AW574" s="4"/>
      <c r="AX574" s="4"/>
    </row>
    <row r="575" spans="9:50" x14ac:dyDescent="0.25">
      <c r="I575" s="9" t="s">
        <v>371</v>
      </c>
      <c r="J575" s="9" t="s">
        <v>372</v>
      </c>
      <c r="K575" s="9" t="s">
        <v>372</v>
      </c>
      <c r="L575" s="9"/>
      <c r="M575" s="9"/>
      <c r="N575" s="9"/>
      <c r="O575" s="9"/>
      <c r="AS575" s="5" t="s">
        <v>442</v>
      </c>
      <c r="AT575" s="4">
        <v>1059.33</v>
      </c>
      <c r="AU575" s="4" t="s">
        <v>57</v>
      </c>
      <c r="AV575" s="4"/>
      <c r="AW575" s="4"/>
      <c r="AX575" s="4"/>
    </row>
    <row r="576" spans="9:50" x14ac:dyDescent="0.25">
      <c r="I576" s="9"/>
      <c r="J576" s="9"/>
      <c r="K576" s="9"/>
      <c r="L576" s="9"/>
      <c r="M576" s="9"/>
      <c r="N576" s="9"/>
      <c r="O576" s="9"/>
      <c r="AT576" s="4" t="s">
        <v>372</v>
      </c>
      <c r="AU576" s="4"/>
      <c r="AV576" s="4"/>
      <c r="AW576" s="4"/>
      <c r="AX576" s="4"/>
    </row>
    <row r="577" spans="9:50" x14ac:dyDescent="0.25">
      <c r="I577" s="9"/>
      <c r="J577" s="9"/>
      <c r="K577" s="9"/>
      <c r="L577" s="9"/>
      <c r="M577" s="9"/>
      <c r="N577" s="9"/>
      <c r="O577" s="9"/>
      <c r="AS577" s="5" t="s">
        <v>427</v>
      </c>
      <c r="AT577" s="4" t="s">
        <v>17</v>
      </c>
      <c r="AU577" s="4"/>
      <c r="AV577" s="4"/>
      <c r="AW577" s="4"/>
      <c r="AX577" s="4"/>
    </row>
    <row r="578" spans="9:50" x14ac:dyDescent="0.25">
      <c r="I578" s="9" t="s">
        <v>7</v>
      </c>
      <c r="J578" s="9"/>
      <c r="K578" s="9"/>
      <c r="L578" s="9"/>
      <c r="M578" s="9"/>
      <c r="N578" s="9"/>
      <c r="O578" s="9"/>
      <c r="AT578" s="4" t="s">
        <v>372</v>
      </c>
      <c r="AU578" s="4"/>
      <c r="AV578" s="4"/>
      <c r="AW578" s="4"/>
      <c r="AX578" s="4"/>
    </row>
    <row r="579" spans="9:50" x14ac:dyDescent="0.25">
      <c r="I579" s="9"/>
      <c r="J579" s="9"/>
      <c r="K579" s="9"/>
      <c r="L579" s="9"/>
      <c r="M579" s="9"/>
      <c r="N579" s="9"/>
      <c r="O579" s="9"/>
      <c r="AS579" s="5" t="s">
        <v>429</v>
      </c>
      <c r="AT579" s="4">
        <v>0.100485</v>
      </c>
      <c r="AU579" s="4"/>
      <c r="AV579" s="4"/>
      <c r="AW579" s="4"/>
      <c r="AX579" s="4"/>
    </row>
    <row r="580" spans="9:50" x14ac:dyDescent="0.25">
      <c r="I580" s="9" t="s">
        <v>360</v>
      </c>
      <c r="J580" s="9" t="s">
        <v>361</v>
      </c>
      <c r="K580" s="9" t="s">
        <v>362</v>
      </c>
      <c r="L580" s="9" t="s">
        <v>363</v>
      </c>
      <c r="M580" s="9" t="s">
        <v>364</v>
      </c>
      <c r="N580" s="9" t="s">
        <v>365</v>
      </c>
      <c r="O580" s="9" t="s">
        <v>366</v>
      </c>
      <c r="AT580" s="4" t="s">
        <v>372</v>
      </c>
      <c r="AU580" s="4"/>
      <c r="AV580" s="4"/>
      <c r="AW580" s="4"/>
      <c r="AX580" s="4"/>
    </row>
    <row r="581" spans="9:50" x14ac:dyDescent="0.25">
      <c r="I581" s="9">
        <v>450</v>
      </c>
      <c r="J581" s="9" t="s">
        <v>263</v>
      </c>
      <c r="K581" s="10">
        <v>10467715</v>
      </c>
      <c r="L581" s="10">
        <v>30278</v>
      </c>
      <c r="M581" s="10">
        <v>5589</v>
      </c>
      <c r="N581" s="10">
        <v>1044233</v>
      </c>
      <c r="O581" s="9" t="s">
        <v>394</v>
      </c>
      <c r="AS581" s="5" t="s">
        <v>443</v>
      </c>
      <c r="AT581" s="4">
        <v>416.27</v>
      </c>
      <c r="AU581" s="4"/>
      <c r="AV581" s="4"/>
      <c r="AW581" s="4"/>
      <c r="AX581" s="4"/>
    </row>
    <row r="582" spans="9:50" x14ac:dyDescent="0.25">
      <c r="I582" s="9"/>
      <c r="J582" s="9" t="s">
        <v>262</v>
      </c>
      <c r="K582" s="10">
        <v>10442200</v>
      </c>
      <c r="L582" s="10">
        <v>40858</v>
      </c>
      <c r="M582" s="10">
        <v>5589</v>
      </c>
      <c r="N582" s="10">
        <v>307667</v>
      </c>
      <c r="O582" s="9" t="s">
        <v>395</v>
      </c>
      <c r="AT582" s="4" t="s">
        <v>372</v>
      </c>
      <c r="AU582" s="4"/>
      <c r="AV582" s="4"/>
      <c r="AW582" s="4"/>
      <c r="AX582" s="4"/>
    </row>
    <row r="583" spans="9:50" x14ac:dyDescent="0.25">
      <c r="I583" s="9"/>
      <c r="J583" s="9"/>
      <c r="K583" s="9"/>
      <c r="L583" s="9"/>
      <c r="M583" s="9"/>
      <c r="N583" s="9"/>
      <c r="O583" s="9"/>
      <c r="AS583" s="5" t="s">
        <v>448</v>
      </c>
      <c r="AT583" s="4">
        <v>6753.71</v>
      </c>
      <c r="AU583" s="4"/>
      <c r="AV583" s="4"/>
      <c r="AW583" s="4"/>
      <c r="AX583" s="4"/>
    </row>
    <row r="584" spans="9:50" x14ac:dyDescent="0.25">
      <c r="I584" s="9"/>
      <c r="J584" s="9"/>
      <c r="K584" s="9"/>
      <c r="L584" s="9"/>
      <c r="M584" s="9"/>
      <c r="N584" s="9"/>
      <c r="O584" s="9"/>
      <c r="AT584" s="4" t="s">
        <v>372</v>
      </c>
      <c r="AU584" s="4"/>
      <c r="AV584" s="4"/>
      <c r="AW584" s="4"/>
      <c r="AX584" s="4"/>
    </row>
    <row r="585" spans="9:50" x14ac:dyDescent="0.25">
      <c r="I585" s="9" t="s">
        <v>369</v>
      </c>
      <c r="J585" s="9"/>
      <c r="K585" s="9"/>
      <c r="L585" s="9"/>
      <c r="M585" s="9"/>
      <c r="N585" s="9"/>
      <c r="O585" s="9"/>
      <c r="AS585" s="5" t="s">
        <v>442</v>
      </c>
      <c r="AT585" s="4">
        <v>1475.5</v>
      </c>
      <c r="AU585" s="4" t="s">
        <v>59</v>
      </c>
      <c r="AV585" s="4"/>
      <c r="AW585" s="4"/>
      <c r="AX585" s="4"/>
    </row>
    <row r="586" spans="9:50" x14ac:dyDescent="0.25">
      <c r="I586" s="9" t="s">
        <v>361</v>
      </c>
      <c r="J586" s="9" t="s">
        <v>370</v>
      </c>
      <c r="K586" s="9" t="s">
        <v>360</v>
      </c>
      <c r="L586" s="9"/>
      <c r="M586" s="9"/>
      <c r="N586" s="9"/>
      <c r="O586" s="9"/>
      <c r="AT586" s="4" t="s">
        <v>372</v>
      </c>
      <c r="AU586" s="4"/>
      <c r="AV586" s="4"/>
      <c r="AW586" s="4"/>
      <c r="AX586" s="4"/>
    </row>
    <row r="587" spans="9:50" x14ac:dyDescent="0.25">
      <c r="I587" s="9"/>
      <c r="J587" s="9" t="s">
        <v>371</v>
      </c>
      <c r="K587" s="9"/>
      <c r="L587" s="9"/>
      <c r="M587" s="9"/>
      <c r="N587" s="9"/>
      <c r="O587" s="9"/>
      <c r="AS587" s="5" t="s">
        <v>427</v>
      </c>
      <c r="AT587" s="4" t="s">
        <v>17</v>
      </c>
      <c r="AU587" s="4"/>
      <c r="AV587" s="4"/>
      <c r="AW587" s="4"/>
      <c r="AX587" s="4"/>
    </row>
    <row r="588" spans="9:50" x14ac:dyDescent="0.25">
      <c r="I588" s="9" t="s">
        <v>263</v>
      </c>
      <c r="J588" s="9" t="s">
        <v>394</v>
      </c>
      <c r="K588" s="9">
        <v>450</v>
      </c>
      <c r="L588" s="9"/>
      <c r="M588" s="9"/>
      <c r="N588" s="9"/>
      <c r="O588" s="9"/>
      <c r="AT588" s="4" t="s">
        <v>372</v>
      </c>
      <c r="AU588" s="4"/>
      <c r="AV588" s="4"/>
      <c r="AW588" s="4"/>
      <c r="AX588" s="4"/>
    </row>
    <row r="589" spans="9:50" x14ac:dyDescent="0.25">
      <c r="I589" s="9"/>
      <c r="J589" s="9" t="s">
        <v>372</v>
      </c>
      <c r="K589" s="9"/>
      <c r="L589" s="9"/>
      <c r="M589" s="9"/>
      <c r="N589" s="9"/>
      <c r="O589" s="9"/>
      <c r="AS589" s="5" t="s">
        <v>429</v>
      </c>
      <c r="AT589" s="4" t="s">
        <v>17</v>
      </c>
      <c r="AU589" s="4"/>
      <c r="AV589" s="4"/>
      <c r="AW589" s="4"/>
      <c r="AX589" s="4"/>
    </row>
    <row r="590" spans="9:50" x14ac:dyDescent="0.25">
      <c r="I590" s="9" t="s">
        <v>262</v>
      </c>
      <c r="J590" s="9" t="s">
        <v>395</v>
      </c>
      <c r="K590" s="9"/>
      <c r="L590" s="9"/>
      <c r="M590" s="9"/>
      <c r="N590" s="9"/>
      <c r="O590" s="9"/>
      <c r="AT590" s="4" t="s">
        <v>372</v>
      </c>
      <c r="AU590" s="4"/>
      <c r="AV590" s="4"/>
      <c r="AW590" s="4"/>
      <c r="AX590" s="4"/>
    </row>
    <row r="591" spans="9:50" x14ac:dyDescent="0.25">
      <c r="I591" s="9"/>
      <c r="J591" s="9" t="s">
        <v>372</v>
      </c>
      <c r="K591" s="9"/>
      <c r="L591" s="9"/>
      <c r="M591" s="9"/>
      <c r="N591" s="9"/>
      <c r="O591" s="9"/>
      <c r="AS591" s="5" t="s">
        <v>443</v>
      </c>
      <c r="AT591" s="4">
        <v>287.86599999999999</v>
      </c>
      <c r="AU591" s="4"/>
      <c r="AV591" s="4"/>
      <c r="AW591" s="4"/>
      <c r="AX591" s="4"/>
    </row>
    <row r="592" spans="9:50" x14ac:dyDescent="0.25">
      <c r="I592" s="9"/>
      <c r="J592" s="9"/>
      <c r="K592" s="9"/>
      <c r="L592" s="9"/>
      <c r="M592" s="9"/>
      <c r="N592" s="9"/>
      <c r="O592" s="9"/>
      <c r="AT592" s="4" t="s">
        <v>372</v>
      </c>
      <c r="AU592" s="4"/>
      <c r="AV592" s="4"/>
      <c r="AW592" s="4"/>
      <c r="AX592" s="4"/>
    </row>
    <row r="593" spans="9:50" x14ac:dyDescent="0.25">
      <c r="I593" s="9"/>
      <c r="J593" s="9"/>
      <c r="K593" s="9"/>
      <c r="L593" s="9"/>
      <c r="M593" s="9"/>
      <c r="N593" s="9"/>
      <c r="O593" s="9"/>
      <c r="AS593" s="5" t="s">
        <v>448</v>
      </c>
      <c r="AT593" s="4">
        <v>6423.54</v>
      </c>
      <c r="AU593" s="4"/>
      <c r="AV593" s="4"/>
      <c r="AW593" s="4"/>
      <c r="AX593" s="4"/>
    </row>
    <row r="594" spans="9:50" x14ac:dyDescent="0.25">
      <c r="I594" s="9" t="s">
        <v>373</v>
      </c>
      <c r="J594" s="9"/>
      <c r="K594" s="9"/>
      <c r="L594" s="9"/>
      <c r="M594" s="9"/>
      <c r="N594" s="9"/>
      <c r="O594" s="9"/>
      <c r="AT594" s="4" t="s">
        <v>372</v>
      </c>
      <c r="AU594" s="4"/>
      <c r="AV594" s="4"/>
      <c r="AW594" s="4"/>
      <c r="AX594" s="4"/>
    </row>
    <row r="595" spans="9:50" x14ac:dyDescent="0.25">
      <c r="I595" s="9" t="s">
        <v>361</v>
      </c>
      <c r="J595" s="9" t="s">
        <v>365</v>
      </c>
      <c r="K595" s="9" t="s">
        <v>360</v>
      </c>
      <c r="L595" s="9"/>
      <c r="M595" s="9"/>
      <c r="N595" s="9"/>
      <c r="O595" s="9"/>
      <c r="AS595" s="5" t="s">
        <v>442</v>
      </c>
      <c r="AT595" s="4">
        <v>1275.51</v>
      </c>
      <c r="AU595" s="4" t="s">
        <v>61</v>
      </c>
      <c r="AV595" s="4"/>
      <c r="AW595" s="4"/>
      <c r="AX595" s="4"/>
    </row>
    <row r="596" spans="9:50" x14ac:dyDescent="0.25">
      <c r="I596" s="9"/>
      <c r="J596" s="9" t="s">
        <v>371</v>
      </c>
      <c r="K596" s="9"/>
      <c r="L596" s="9"/>
      <c r="M596" s="9"/>
      <c r="N596" s="9"/>
      <c r="O596" s="9"/>
      <c r="AT596" s="4" t="s">
        <v>372</v>
      </c>
      <c r="AU596" s="4"/>
      <c r="AV596" s="4"/>
      <c r="AW596" s="4"/>
      <c r="AX596" s="4"/>
    </row>
    <row r="597" spans="9:50" x14ac:dyDescent="0.25">
      <c r="I597" s="9" t="s">
        <v>263</v>
      </c>
      <c r="J597" s="10">
        <v>186837</v>
      </c>
      <c r="K597" s="9">
        <v>450</v>
      </c>
      <c r="L597" s="9"/>
      <c r="M597" s="9"/>
      <c r="N597" s="9"/>
      <c r="O597" s="9"/>
      <c r="AS597" s="5" t="s">
        <v>427</v>
      </c>
      <c r="AT597" s="4">
        <v>2.8308200000000002E-7</v>
      </c>
      <c r="AU597" s="4"/>
      <c r="AV597" s="4"/>
      <c r="AW597" s="4"/>
      <c r="AX597" s="4"/>
    </row>
    <row r="598" spans="9:50" x14ac:dyDescent="0.25">
      <c r="I598" s="9"/>
      <c r="J598" s="9" t="s">
        <v>372</v>
      </c>
      <c r="K598" s="9"/>
      <c r="L598" s="9"/>
      <c r="M598" s="9"/>
      <c r="N598" s="9"/>
      <c r="O598" s="9"/>
      <c r="AT598" s="4" t="s">
        <v>372</v>
      </c>
      <c r="AU598" s="4"/>
      <c r="AV598" s="4"/>
      <c r="AW598" s="4"/>
      <c r="AX598" s="4"/>
    </row>
    <row r="599" spans="9:50" x14ac:dyDescent="0.25">
      <c r="I599" s="9" t="s">
        <v>262</v>
      </c>
      <c r="J599" s="10">
        <v>550486</v>
      </c>
      <c r="K599" s="9"/>
      <c r="L599" s="9"/>
      <c r="M599" s="9"/>
      <c r="N599" s="9"/>
      <c r="O599" s="9"/>
      <c r="AS599" s="5" t="s">
        <v>429</v>
      </c>
      <c r="AT599" s="4">
        <v>2.43763</v>
      </c>
      <c r="AU599" s="4"/>
      <c r="AV599" s="4"/>
      <c r="AW599" s="4"/>
      <c r="AX599" s="4"/>
    </row>
    <row r="600" spans="9:50" x14ac:dyDescent="0.25">
      <c r="I600" s="9"/>
      <c r="J600" s="9" t="s">
        <v>372</v>
      </c>
      <c r="K600" s="9"/>
      <c r="L600" s="9"/>
      <c r="M600" s="9"/>
      <c r="N600" s="9"/>
      <c r="O600" s="9"/>
      <c r="AT600" s="4" t="s">
        <v>372</v>
      </c>
      <c r="AU600" s="4"/>
      <c r="AV600" s="4"/>
      <c r="AW600" s="4"/>
      <c r="AX600" s="4"/>
    </row>
    <row r="601" spans="9:50" x14ac:dyDescent="0.25">
      <c r="I601" s="9"/>
      <c r="J601" s="9"/>
      <c r="K601" s="9"/>
      <c r="L601" s="9"/>
      <c r="M601" s="9"/>
      <c r="N601" s="9"/>
      <c r="O601" s="9"/>
      <c r="AS601" s="5" t="s">
        <v>443</v>
      </c>
      <c r="AT601" s="4">
        <v>164.29900000000001</v>
      </c>
      <c r="AU601" s="4"/>
      <c r="AV601" s="4"/>
      <c r="AW601" s="4"/>
      <c r="AX601" s="4"/>
    </row>
    <row r="602" spans="9:50" x14ac:dyDescent="0.25">
      <c r="I602" s="9"/>
      <c r="J602" s="9"/>
      <c r="K602" s="9"/>
      <c r="L602" s="9"/>
      <c r="M602" s="9"/>
      <c r="N602" s="9"/>
      <c r="O602" s="9"/>
      <c r="AT602" s="4" t="s">
        <v>372</v>
      </c>
      <c r="AU602" s="4"/>
      <c r="AV602" s="4"/>
      <c r="AW602" s="4"/>
      <c r="AX602" s="4"/>
    </row>
    <row r="603" spans="9:50" x14ac:dyDescent="0.25">
      <c r="I603" s="9" t="s">
        <v>375</v>
      </c>
      <c r="J603" s="9"/>
      <c r="K603" s="9"/>
      <c r="L603" s="9"/>
      <c r="M603" s="9"/>
      <c r="N603" s="9"/>
      <c r="O603" s="9"/>
      <c r="AS603" s="5" t="s">
        <v>448</v>
      </c>
      <c r="AT603" s="4">
        <v>6241.44</v>
      </c>
      <c r="AU603" s="4"/>
      <c r="AV603" s="4"/>
      <c r="AW603" s="4"/>
      <c r="AX603" s="4"/>
    </row>
    <row r="604" spans="9:50" x14ac:dyDescent="0.25">
      <c r="I604" s="9"/>
      <c r="J604" s="9"/>
      <c r="K604" s="9"/>
      <c r="L604" s="9"/>
      <c r="M604" s="9"/>
      <c r="N604" s="9"/>
      <c r="O604" s="9"/>
      <c r="AT604" s="4" t="s">
        <v>372</v>
      </c>
      <c r="AU604" s="4"/>
      <c r="AV604" s="4"/>
      <c r="AW604" s="4"/>
      <c r="AX604" s="4"/>
    </row>
    <row r="605" spans="9:50" x14ac:dyDescent="0.25">
      <c r="I605" s="9">
        <v>450</v>
      </c>
      <c r="J605" s="9" t="s">
        <v>263</v>
      </c>
      <c r="K605" s="9" t="s">
        <v>262</v>
      </c>
      <c r="L605" s="9"/>
      <c r="M605" s="9"/>
      <c r="N605" s="9"/>
      <c r="O605" s="9"/>
      <c r="AS605" s="5" t="s">
        <v>442</v>
      </c>
      <c r="AT605" s="4">
        <v>1367.99</v>
      </c>
      <c r="AU605" s="4" t="s">
        <v>63</v>
      </c>
      <c r="AV605" s="4"/>
      <c r="AW605" s="4"/>
      <c r="AX605" s="4"/>
    </row>
    <row r="606" spans="9:50" x14ac:dyDescent="0.25">
      <c r="I606" s="9" t="s">
        <v>370</v>
      </c>
      <c r="J606" s="9" t="s">
        <v>394</v>
      </c>
      <c r="K606" s="9" t="s">
        <v>395</v>
      </c>
      <c r="L606" s="9"/>
      <c r="M606" s="9"/>
      <c r="N606" s="9"/>
      <c r="O606" s="9"/>
      <c r="AT606" s="4" t="s">
        <v>372</v>
      </c>
      <c r="AU606" s="4"/>
      <c r="AV606" s="4"/>
      <c r="AW606" s="4"/>
      <c r="AX606" s="4"/>
    </row>
    <row r="607" spans="9:50" x14ac:dyDescent="0.25">
      <c r="I607" s="9" t="s">
        <v>371</v>
      </c>
      <c r="J607" s="9" t="s">
        <v>372</v>
      </c>
      <c r="K607" s="9" t="s">
        <v>372</v>
      </c>
      <c r="L607" s="9"/>
      <c r="M607" s="9"/>
      <c r="N607" s="9"/>
      <c r="O607" s="9"/>
      <c r="AS607" s="5" t="s">
        <v>427</v>
      </c>
      <c r="AT607" s="4">
        <v>50.659100000000002</v>
      </c>
      <c r="AU607" s="4"/>
      <c r="AV607" s="4"/>
      <c r="AW607" s="4"/>
      <c r="AX607" s="4"/>
    </row>
    <row r="608" spans="9:50" x14ac:dyDescent="0.25">
      <c r="I608" s="9"/>
      <c r="J608" s="9"/>
      <c r="K608" s="9"/>
      <c r="L608" s="9"/>
      <c r="M608" s="9"/>
      <c r="N608" s="9"/>
      <c r="O608" s="9"/>
      <c r="AT608" s="4" t="s">
        <v>372</v>
      </c>
      <c r="AU608" s="4"/>
      <c r="AV608" s="4"/>
      <c r="AW608" s="4"/>
      <c r="AX608" s="4"/>
    </row>
    <row r="609" spans="9:50" x14ac:dyDescent="0.25">
      <c r="I609" s="9" t="s">
        <v>376</v>
      </c>
      <c r="J609" s="9"/>
      <c r="K609" s="9"/>
      <c r="L609" s="9"/>
      <c r="M609" s="9"/>
      <c r="N609" s="9"/>
      <c r="O609" s="9"/>
      <c r="AS609" s="5" t="s">
        <v>429</v>
      </c>
      <c r="AT609" s="4">
        <v>161.185</v>
      </c>
      <c r="AU609" s="4"/>
      <c r="AV609" s="4"/>
      <c r="AW609" s="4"/>
      <c r="AX609" s="4"/>
    </row>
    <row r="610" spans="9:50" x14ac:dyDescent="0.25">
      <c r="I610" s="9"/>
      <c r="J610" s="9"/>
      <c r="K610" s="9"/>
      <c r="L610" s="9"/>
      <c r="M610" s="9"/>
      <c r="N610" s="9"/>
      <c r="O610" s="9"/>
      <c r="AT610" s="4" t="s">
        <v>372</v>
      </c>
      <c r="AU610" s="4"/>
      <c r="AV610" s="4"/>
      <c r="AW610" s="4"/>
      <c r="AX610" s="4"/>
    </row>
    <row r="611" spans="9:50" x14ac:dyDescent="0.25">
      <c r="I611" s="9">
        <v>450</v>
      </c>
      <c r="J611" s="9" t="s">
        <v>263</v>
      </c>
      <c r="K611" s="9" t="s">
        <v>262</v>
      </c>
      <c r="L611" s="9"/>
      <c r="M611" s="9"/>
      <c r="N611" s="9"/>
      <c r="O611" s="9"/>
      <c r="AS611" s="5" t="s">
        <v>443</v>
      </c>
      <c r="AT611" s="4">
        <v>131.666</v>
      </c>
      <c r="AU611" s="4"/>
      <c r="AV611" s="4"/>
      <c r="AW611" s="4"/>
      <c r="AX611" s="4"/>
    </row>
    <row r="612" spans="9:50" x14ac:dyDescent="0.25">
      <c r="I612" s="9" t="s">
        <v>365</v>
      </c>
      <c r="J612" s="10">
        <v>186837</v>
      </c>
      <c r="K612" s="10">
        <v>550486</v>
      </c>
      <c r="L612" s="9"/>
      <c r="M612" s="9"/>
      <c r="N612" s="9"/>
      <c r="O612" s="9"/>
      <c r="AT612" s="4" t="s">
        <v>372</v>
      </c>
      <c r="AU612" s="4"/>
      <c r="AV612" s="4"/>
      <c r="AW612" s="4"/>
      <c r="AX612" s="4"/>
    </row>
    <row r="613" spans="9:50" x14ac:dyDescent="0.25">
      <c r="I613" s="9" t="s">
        <v>371</v>
      </c>
      <c r="J613" s="9" t="s">
        <v>372</v>
      </c>
      <c r="K613" s="9" t="s">
        <v>372</v>
      </c>
      <c r="L613" s="9"/>
      <c r="M613" s="9"/>
      <c r="N613" s="9"/>
      <c r="O613" s="9"/>
      <c r="AS613" s="5" t="s">
        <v>448</v>
      </c>
      <c r="AT613" s="4">
        <v>6577.01</v>
      </c>
      <c r="AU613" s="4"/>
      <c r="AV613" s="4"/>
      <c r="AW613" s="4"/>
      <c r="AX613" s="4"/>
    </row>
    <row r="614" spans="9:50" x14ac:dyDescent="0.25">
      <c r="I614" s="9"/>
      <c r="J614" s="9"/>
      <c r="K614" s="9"/>
      <c r="L614" s="9"/>
      <c r="M614" s="9"/>
      <c r="N614" s="9"/>
      <c r="O614" s="9"/>
      <c r="AT614" s="4" t="s">
        <v>372</v>
      </c>
      <c r="AU614" s="4"/>
      <c r="AV614" s="4"/>
      <c r="AW614" s="4"/>
      <c r="AX614" s="4"/>
    </row>
    <row r="615" spans="9:50" x14ac:dyDescent="0.25">
      <c r="I615" s="9"/>
      <c r="J615" s="9"/>
      <c r="K615" s="9"/>
      <c r="L615" s="9"/>
      <c r="M615" s="9"/>
      <c r="N615" s="9"/>
      <c r="O615" s="9"/>
      <c r="AT615" s="4"/>
      <c r="AU615" s="4"/>
      <c r="AV615" s="4"/>
      <c r="AW615" s="4"/>
      <c r="AX615" s="4"/>
    </row>
    <row r="616" spans="9:50" x14ac:dyDescent="0.25">
      <c r="I616" s="9" t="s">
        <v>7</v>
      </c>
      <c r="J616" s="9"/>
      <c r="K616" s="9"/>
      <c r="L616" s="9"/>
      <c r="M616" s="9"/>
      <c r="N616" s="9"/>
      <c r="O616" s="9"/>
      <c r="AT616" s="4"/>
      <c r="AU616" s="4"/>
      <c r="AV616" s="4"/>
      <c r="AW616" s="4"/>
      <c r="AX616" s="4"/>
    </row>
    <row r="617" spans="9:50" x14ac:dyDescent="0.25">
      <c r="I617" s="9"/>
      <c r="J617" s="9"/>
      <c r="K617" s="9"/>
      <c r="L617" s="9"/>
      <c r="M617" s="9"/>
      <c r="N617" s="9"/>
      <c r="O617" s="9"/>
      <c r="AS617" s="5" t="s">
        <v>375</v>
      </c>
      <c r="AT617" s="4"/>
      <c r="AU617" s="4"/>
      <c r="AV617" s="4"/>
      <c r="AW617" s="4"/>
      <c r="AX617" s="4"/>
    </row>
    <row r="618" spans="9:50" x14ac:dyDescent="0.25">
      <c r="I618" s="9" t="s">
        <v>360</v>
      </c>
      <c r="J618" s="9" t="s">
        <v>361</v>
      </c>
      <c r="K618" s="9" t="s">
        <v>362</v>
      </c>
      <c r="L618" s="9" t="s">
        <v>363</v>
      </c>
      <c r="M618" s="9" t="s">
        <v>364</v>
      </c>
      <c r="N618" s="9" t="s">
        <v>365</v>
      </c>
      <c r="O618" s="9" t="s">
        <v>366</v>
      </c>
      <c r="AT618" s="4"/>
      <c r="AU618" s="4"/>
      <c r="AV618" s="4"/>
      <c r="AW618" s="4"/>
      <c r="AX618" s="4"/>
    </row>
    <row r="619" spans="9:50" x14ac:dyDescent="0.25">
      <c r="I619" s="9">
        <v>480</v>
      </c>
      <c r="J619" s="9" t="s">
        <v>263</v>
      </c>
      <c r="K619" s="10">
        <v>10469393</v>
      </c>
      <c r="L619" s="10">
        <v>27153</v>
      </c>
      <c r="M619" s="10">
        <v>5589</v>
      </c>
      <c r="N619" s="10">
        <v>819455</v>
      </c>
      <c r="O619" s="9" t="s">
        <v>396</v>
      </c>
      <c r="AS619" s="5" t="s">
        <v>17</v>
      </c>
      <c r="AT619" s="4" t="s">
        <v>442</v>
      </c>
      <c r="AU619" s="4" t="s">
        <v>427</v>
      </c>
      <c r="AV619" s="4" t="s">
        <v>429</v>
      </c>
      <c r="AW619" s="4" t="s">
        <v>443</v>
      </c>
      <c r="AX619" s="4" t="s">
        <v>448</v>
      </c>
    </row>
    <row r="620" spans="9:50" x14ac:dyDescent="0.25">
      <c r="I620" s="9"/>
      <c r="J620" s="9" t="s">
        <v>262</v>
      </c>
      <c r="K620" s="10">
        <v>10448200</v>
      </c>
      <c r="L620" s="10">
        <v>19070</v>
      </c>
      <c r="M620" s="10">
        <v>5589</v>
      </c>
      <c r="N620" s="10">
        <v>267036</v>
      </c>
      <c r="O620" s="9" t="s">
        <v>397</v>
      </c>
      <c r="AS620" s="5" t="s">
        <v>370</v>
      </c>
      <c r="AT620" s="4">
        <v>30.51</v>
      </c>
      <c r="AU620" s="4">
        <v>0</v>
      </c>
      <c r="AV620" s="4">
        <v>0</v>
      </c>
      <c r="AW620" s="4">
        <v>1.54</v>
      </c>
      <c r="AX620" s="4">
        <v>67.95</v>
      </c>
    </row>
    <row r="621" spans="9:50" x14ac:dyDescent="0.25">
      <c r="I621" s="9"/>
      <c r="J621" s="9"/>
      <c r="K621" s="9"/>
      <c r="L621" s="9"/>
      <c r="M621" s="9"/>
      <c r="N621" s="9"/>
      <c r="O621" s="9"/>
      <c r="AS621" s="5" t="s">
        <v>371</v>
      </c>
      <c r="AT621" s="4" t="s">
        <v>372</v>
      </c>
      <c r="AU621" s="4" t="s">
        <v>372</v>
      </c>
      <c r="AV621" s="4" t="s">
        <v>372</v>
      </c>
      <c r="AW621" s="4" t="s">
        <v>372</v>
      </c>
      <c r="AX621" s="4" t="s">
        <v>372</v>
      </c>
    </row>
    <row r="622" spans="9:50" x14ac:dyDescent="0.25">
      <c r="I622" s="9"/>
      <c r="J622" s="9"/>
      <c r="K622" s="9"/>
      <c r="L622" s="9"/>
      <c r="M622" s="9"/>
      <c r="N622" s="9"/>
      <c r="O622" s="9"/>
      <c r="AS622" s="5" t="s">
        <v>19</v>
      </c>
      <c r="AT622" s="4" t="s">
        <v>442</v>
      </c>
      <c r="AU622" s="4" t="s">
        <v>427</v>
      </c>
      <c r="AV622" s="4" t="s">
        <v>429</v>
      </c>
      <c r="AW622" s="4" t="s">
        <v>443</v>
      </c>
      <c r="AX622" s="4" t="s">
        <v>448</v>
      </c>
    </row>
    <row r="623" spans="9:50" x14ac:dyDescent="0.25">
      <c r="I623" s="9" t="s">
        <v>369</v>
      </c>
      <c r="J623" s="9"/>
      <c r="K623" s="9"/>
      <c r="L623" s="9"/>
      <c r="M623" s="9"/>
      <c r="N623" s="9"/>
      <c r="O623" s="9"/>
      <c r="AS623" s="5" t="s">
        <v>370</v>
      </c>
      <c r="AT623" s="4">
        <v>19.850000000000001</v>
      </c>
      <c r="AU623" s="4">
        <v>1.97</v>
      </c>
      <c r="AV623" s="4">
        <v>1.78</v>
      </c>
      <c r="AW623" s="4">
        <v>3.56</v>
      </c>
      <c r="AX623" s="4">
        <v>72.849999999999994</v>
      </c>
    </row>
    <row r="624" spans="9:50" x14ac:dyDescent="0.25">
      <c r="I624" s="9" t="s">
        <v>361</v>
      </c>
      <c r="J624" s="9" t="s">
        <v>370</v>
      </c>
      <c r="K624" s="9" t="s">
        <v>360</v>
      </c>
      <c r="L624" s="9"/>
      <c r="M624" s="9"/>
      <c r="N624" s="9"/>
      <c r="O624" s="9"/>
      <c r="AS624" s="5" t="s">
        <v>371</v>
      </c>
      <c r="AT624" s="4" t="s">
        <v>372</v>
      </c>
      <c r="AU624" s="4" t="s">
        <v>372</v>
      </c>
      <c r="AV624" s="4" t="s">
        <v>372</v>
      </c>
      <c r="AW624" s="4" t="s">
        <v>372</v>
      </c>
      <c r="AX624" s="4" t="s">
        <v>372</v>
      </c>
    </row>
    <row r="625" spans="9:50" x14ac:dyDescent="0.25">
      <c r="I625" s="9"/>
      <c r="J625" s="9" t="s">
        <v>371</v>
      </c>
      <c r="K625" s="9"/>
      <c r="L625" s="9"/>
      <c r="M625" s="9"/>
      <c r="N625" s="9"/>
      <c r="O625" s="9"/>
      <c r="AS625" s="5" t="s">
        <v>21</v>
      </c>
      <c r="AT625" s="4" t="s">
        <v>442</v>
      </c>
      <c r="AU625" s="4" t="s">
        <v>427</v>
      </c>
      <c r="AV625" s="4" t="s">
        <v>429</v>
      </c>
      <c r="AW625" s="4" t="s">
        <v>443</v>
      </c>
      <c r="AX625" s="4" t="s">
        <v>448</v>
      </c>
    </row>
    <row r="626" spans="9:50" x14ac:dyDescent="0.25">
      <c r="I626" s="9" t="s">
        <v>263</v>
      </c>
      <c r="J626" s="9" t="s">
        <v>396</v>
      </c>
      <c r="K626" s="9">
        <v>480</v>
      </c>
      <c r="L626" s="9"/>
      <c r="M626" s="9"/>
      <c r="N626" s="9"/>
      <c r="O626" s="9"/>
      <c r="AS626" s="5" t="s">
        <v>370</v>
      </c>
      <c r="AT626" s="4">
        <v>18.59</v>
      </c>
      <c r="AU626" s="4">
        <v>0.11</v>
      </c>
      <c r="AV626" s="4">
        <v>0.72</v>
      </c>
      <c r="AW626" s="4">
        <v>8.43</v>
      </c>
      <c r="AX626" s="4">
        <v>72.150000000000006</v>
      </c>
    </row>
    <row r="627" spans="9:50" x14ac:dyDescent="0.25">
      <c r="I627" s="9"/>
      <c r="J627" s="9" t="s">
        <v>372</v>
      </c>
      <c r="K627" s="9"/>
      <c r="L627" s="9"/>
      <c r="M627" s="9"/>
      <c r="N627" s="9"/>
      <c r="O627" s="9"/>
      <c r="AS627" s="5" t="s">
        <v>371</v>
      </c>
      <c r="AT627" s="4" t="s">
        <v>372</v>
      </c>
      <c r="AU627" s="4" t="s">
        <v>372</v>
      </c>
      <c r="AV627" s="4" t="s">
        <v>372</v>
      </c>
      <c r="AW627" s="4" t="s">
        <v>372</v>
      </c>
      <c r="AX627" s="4" t="s">
        <v>372</v>
      </c>
    </row>
    <row r="628" spans="9:50" x14ac:dyDescent="0.25">
      <c r="I628" s="9" t="s">
        <v>262</v>
      </c>
      <c r="J628" s="9" t="s">
        <v>397</v>
      </c>
      <c r="K628" s="9"/>
      <c r="L628" s="9"/>
      <c r="M628" s="9"/>
      <c r="N628" s="9"/>
      <c r="O628" s="9"/>
      <c r="AS628" s="5" t="s">
        <v>23</v>
      </c>
      <c r="AT628" s="4" t="s">
        <v>442</v>
      </c>
      <c r="AU628" s="4" t="s">
        <v>427</v>
      </c>
      <c r="AV628" s="4" t="s">
        <v>429</v>
      </c>
      <c r="AW628" s="4" t="s">
        <v>443</v>
      </c>
      <c r="AX628" s="4" t="s">
        <v>448</v>
      </c>
    </row>
    <row r="629" spans="9:50" x14ac:dyDescent="0.25">
      <c r="I629" s="9"/>
      <c r="J629" s="9" t="s">
        <v>372</v>
      </c>
      <c r="K629" s="9"/>
      <c r="L629" s="9"/>
      <c r="M629" s="9"/>
      <c r="N629" s="9"/>
      <c r="O629" s="9"/>
      <c r="AS629" s="5" t="s">
        <v>370</v>
      </c>
      <c r="AT629" s="4">
        <v>11.94</v>
      </c>
      <c r="AU629" s="4">
        <v>0.31</v>
      </c>
      <c r="AV629" s="4">
        <v>12.38</v>
      </c>
      <c r="AW629" s="4">
        <v>2.73</v>
      </c>
      <c r="AX629" s="4">
        <v>72.64</v>
      </c>
    </row>
    <row r="630" spans="9:50" x14ac:dyDescent="0.25">
      <c r="I630" s="9"/>
      <c r="J630" s="9"/>
      <c r="K630" s="9"/>
      <c r="L630" s="9"/>
      <c r="M630" s="9"/>
      <c r="N630" s="9"/>
      <c r="O630" s="9"/>
      <c r="AS630" s="5" t="s">
        <v>371</v>
      </c>
      <c r="AT630" s="4" t="s">
        <v>372</v>
      </c>
      <c r="AU630" s="4" t="s">
        <v>372</v>
      </c>
      <c r="AV630" s="4" t="s">
        <v>372</v>
      </c>
      <c r="AW630" s="4" t="s">
        <v>372</v>
      </c>
      <c r="AX630" s="4" t="s">
        <v>372</v>
      </c>
    </row>
    <row r="631" spans="9:50" x14ac:dyDescent="0.25">
      <c r="I631" s="9"/>
      <c r="J631" s="9"/>
      <c r="K631" s="9"/>
      <c r="L631" s="9"/>
      <c r="M631" s="9"/>
      <c r="N631" s="9"/>
      <c r="O631" s="9"/>
      <c r="AS631" s="5" t="s">
        <v>25</v>
      </c>
      <c r="AT631" s="4" t="s">
        <v>442</v>
      </c>
      <c r="AU631" s="4" t="s">
        <v>427</v>
      </c>
      <c r="AV631" s="4" t="s">
        <v>429</v>
      </c>
      <c r="AW631" s="4" t="s">
        <v>443</v>
      </c>
      <c r="AX631" s="4" t="s">
        <v>448</v>
      </c>
    </row>
    <row r="632" spans="9:50" x14ac:dyDescent="0.25">
      <c r="I632" s="9" t="s">
        <v>373</v>
      </c>
      <c r="J632" s="9"/>
      <c r="K632" s="9"/>
      <c r="L632" s="9"/>
      <c r="M632" s="9"/>
      <c r="N632" s="9"/>
      <c r="O632" s="9"/>
      <c r="AS632" s="5" t="s">
        <v>370</v>
      </c>
      <c r="AT632" s="4">
        <v>10.78</v>
      </c>
      <c r="AU632" s="4">
        <v>0</v>
      </c>
      <c r="AV632" s="4">
        <v>14.08</v>
      </c>
      <c r="AW632" s="4">
        <v>2.3199999999999998</v>
      </c>
      <c r="AX632" s="4">
        <v>72.83</v>
      </c>
    </row>
    <row r="633" spans="9:50" x14ac:dyDescent="0.25">
      <c r="I633" s="9" t="s">
        <v>361</v>
      </c>
      <c r="J633" s="9" t="s">
        <v>365</v>
      </c>
      <c r="K633" s="9" t="s">
        <v>360</v>
      </c>
      <c r="L633" s="9"/>
      <c r="M633" s="9"/>
      <c r="N633" s="9"/>
      <c r="O633" s="9"/>
      <c r="AS633" s="5" t="s">
        <v>371</v>
      </c>
      <c r="AT633" s="4" t="s">
        <v>372</v>
      </c>
      <c r="AU633" s="4" t="s">
        <v>372</v>
      </c>
      <c r="AV633" s="4" t="s">
        <v>372</v>
      </c>
      <c r="AW633" s="4" t="s">
        <v>372</v>
      </c>
      <c r="AX633" s="4" t="s">
        <v>372</v>
      </c>
    </row>
    <row r="634" spans="9:50" x14ac:dyDescent="0.25">
      <c r="I634" s="9"/>
      <c r="J634" s="9" t="s">
        <v>371</v>
      </c>
      <c r="K634" s="9"/>
      <c r="L634" s="9"/>
      <c r="M634" s="9"/>
      <c r="N634" s="9"/>
      <c r="O634" s="9"/>
      <c r="AS634" s="5" t="s">
        <v>27</v>
      </c>
      <c r="AT634" s="4" t="s">
        <v>442</v>
      </c>
      <c r="AU634" s="4" t="s">
        <v>427</v>
      </c>
      <c r="AV634" s="4" t="s">
        <v>429</v>
      </c>
      <c r="AW634" s="4" t="s">
        <v>443</v>
      </c>
      <c r="AX634" s="4" t="s">
        <v>448</v>
      </c>
    </row>
    <row r="635" spans="9:50" x14ac:dyDescent="0.25">
      <c r="I635" s="9" t="s">
        <v>263</v>
      </c>
      <c r="J635" s="10">
        <v>146619</v>
      </c>
      <c r="K635" s="9">
        <v>480</v>
      </c>
      <c r="L635" s="9"/>
      <c r="M635" s="9"/>
      <c r="N635" s="9"/>
      <c r="O635" s="9"/>
      <c r="AS635" s="5" t="s">
        <v>370</v>
      </c>
      <c r="AT635" s="4">
        <v>11.22</v>
      </c>
      <c r="AU635" s="4">
        <v>10.42</v>
      </c>
      <c r="AV635" s="4">
        <v>1.2</v>
      </c>
      <c r="AW635" s="4">
        <v>1.92</v>
      </c>
      <c r="AX635" s="4">
        <v>75.239999999999995</v>
      </c>
    </row>
    <row r="636" spans="9:50" x14ac:dyDescent="0.25">
      <c r="I636" s="9"/>
      <c r="J636" s="9" t="s">
        <v>372</v>
      </c>
      <c r="K636" s="9"/>
      <c r="L636" s="9"/>
      <c r="M636" s="9"/>
      <c r="N636" s="9"/>
      <c r="O636" s="9"/>
      <c r="AS636" s="5" t="s">
        <v>371</v>
      </c>
      <c r="AT636" s="4" t="s">
        <v>372</v>
      </c>
      <c r="AU636" s="4" t="s">
        <v>372</v>
      </c>
      <c r="AV636" s="4" t="s">
        <v>372</v>
      </c>
      <c r="AW636" s="4" t="s">
        <v>372</v>
      </c>
      <c r="AX636" s="4" t="s">
        <v>372</v>
      </c>
    </row>
    <row r="637" spans="9:50" x14ac:dyDescent="0.25">
      <c r="I637" s="9" t="s">
        <v>262</v>
      </c>
      <c r="J637" s="10">
        <v>477789</v>
      </c>
      <c r="K637" s="9"/>
      <c r="L637" s="9"/>
      <c r="M637" s="9"/>
      <c r="N637" s="9"/>
      <c r="O637" s="9"/>
      <c r="AS637" s="5" t="s">
        <v>29</v>
      </c>
      <c r="AT637" s="4" t="s">
        <v>442</v>
      </c>
      <c r="AU637" s="4" t="s">
        <v>427</v>
      </c>
      <c r="AV637" s="4" t="s">
        <v>429</v>
      </c>
      <c r="AW637" s="4" t="s">
        <v>443</v>
      </c>
      <c r="AX637" s="4" t="s">
        <v>448</v>
      </c>
    </row>
    <row r="638" spans="9:50" x14ac:dyDescent="0.25">
      <c r="I638" s="9"/>
      <c r="J638" s="9" t="s">
        <v>372</v>
      </c>
      <c r="K638" s="9"/>
      <c r="L638" s="9"/>
      <c r="M638" s="9"/>
      <c r="N638" s="9"/>
      <c r="O638" s="9"/>
      <c r="AS638" s="5" t="s">
        <v>370</v>
      </c>
      <c r="AT638" s="4">
        <v>14.77</v>
      </c>
      <c r="AU638" s="4">
        <v>0</v>
      </c>
      <c r="AV638" s="4">
        <v>0.51</v>
      </c>
      <c r="AW638" s="4">
        <v>4.3</v>
      </c>
      <c r="AX638" s="4">
        <v>80.42</v>
      </c>
    </row>
    <row r="639" spans="9:50" x14ac:dyDescent="0.25">
      <c r="I639" s="9"/>
      <c r="J639" s="9"/>
      <c r="K639" s="9"/>
      <c r="L639" s="9"/>
      <c r="M639" s="9"/>
      <c r="N639" s="9"/>
      <c r="O639" s="9"/>
      <c r="AS639" s="5" t="s">
        <v>371</v>
      </c>
      <c r="AT639" s="4" t="s">
        <v>372</v>
      </c>
      <c r="AU639" s="4" t="s">
        <v>372</v>
      </c>
      <c r="AV639" s="4" t="s">
        <v>372</v>
      </c>
      <c r="AW639" s="4" t="s">
        <v>372</v>
      </c>
      <c r="AX639" s="4" t="s">
        <v>372</v>
      </c>
    </row>
    <row r="640" spans="9:50" x14ac:dyDescent="0.25">
      <c r="I640" s="9"/>
      <c r="J640" s="9"/>
      <c r="K640" s="9"/>
      <c r="L640" s="9"/>
      <c r="M640" s="9"/>
      <c r="N640" s="9"/>
      <c r="O640" s="9"/>
      <c r="AS640" s="5" t="s">
        <v>31</v>
      </c>
      <c r="AT640" s="4" t="s">
        <v>442</v>
      </c>
      <c r="AU640" s="4" t="s">
        <v>427</v>
      </c>
      <c r="AV640" s="4" t="s">
        <v>429</v>
      </c>
      <c r="AW640" s="4" t="s">
        <v>443</v>
      </c>
      <c r="AX640" s="4" t="s">
        <v>448</v>
      </c>
    </row>
    <row r="641" spans="9:50" x14ac:dyDescent="0.25">
      <c r="I641" s="9" t="s">
        <v>375</v>
      </c>
      <c r="J641" s="9"/>
      <c r="K641" s="9"/>
      <c r="L641" s="9"/>
      <c r="M641" s="9"/>
      <c r="N641" s="9"/>
      <c r="O641" s="9"/>
      <c r="AS641" s="5" t="s">
        <v>370</v>
      </c>
      <c r="AT641" s="4">
        <v>17.5</v>
      </c>
      <c r="AU641" s="4">
        <v>0</v>
      </c>
      <c r="AV641" s="4">
        <v>3.49</v>
      </c>
      <c r="AW641" s="4">
        <v>4.1500000000000004</v>
      </c>
      <c r="AX641" s="4">
        <v>74.86</v>
      </c>
    </row>
    <row r="642" spans="9:50" x14ac:dyDescent="0.25">
      <c r="I642" s="9"/>
      <c r="J642" s="9"/>
      <c r="K642" s="9"/>
      <c r="L642" s="9"/>
      <c r="M642" s="9"/>
      <c r="N642" s="9"/>
      <c r="O642" s="9"/>
      <c r="AS642" s="5" t="s">
        <v>371</v>
      </c>
      <c r="AT642" s="4" t="s">
        <v>372</v>
      </c>
      <c r="AU642" s="4" t="s">
        <v>372</v>
      </c>
      <c r="AV642" s="4" t="s">
        <v>372</v>
      </c>
      <c r="AW642" s="4" t="s">
        <v>372</v>
      </c>
      <c r="AX642" s="4" t="s">
        <v>372</v>
      </c>
    </row>
    <row r="643" spans="9:50" x14ac:dyDescent="0.25">
      <c r="I643" s="9">
        <v>480</v>
      </c>
      <c r="J643" s="9" t="s">
        <v>263</v>
      </c>
      <c r="K643" s="9" t="s">
        <v>262</v>
      </c>
      <c r="L643" s="9"/>
      <c r="M643" s="9"/>
      <c r="N643" s="9"/>
      <c r="O643" s="9"/>
      <c r="AS643" s="5" t="s">
        <v>33</v>
      </c>
      <c r="AT643" s="4" t="s">
        <v>442</v>
      </c>
      <c r="AU643" s="4" t="s">
        <v>427</v>
      </c>
      <c r="AV643" s="4" t="s">
        <v>429</v>
      </c>
      <c r="AW643" s="4" t="s">
        <v>443</v>
      </c>
      <c r="AX643" s="4" t="s">
        <v>448</v>
      </c>
    </row>
    <row r="644" spans="9:50" x14ac:dyDescent="0.25">
      <c r="I644" s="9" t="s">
        <v>370</v>
      </c>
      <c r="J644" s="9" t="s">
        <v>396</v>
      </c>
      <c r="K644" s="9" t="s">
        <v>397</v>
      </c>
      <c r="L644" s="9"/>
      <c r="M644" s="9"/>
      <c r="N644" s="9"/>
      <c r="O644" s="9"/>
      <c r="AS644" s="5" t="s">
        <v>370</v>
      </c>
      <c r="AT644" s="4">
        <v>13.44</v>
      </c>
      <c r="AU644" s="4">
        <v>4.2699999999999996</v>
      </c>
      <c r="AV644" s="4">
        <v>0.73</v>
      </c>
      <c r="AW644" s="4">
        <v>7.03</v>
      </c>
      <c r="AX644" s="4">
        <v>74.52</v>
      </c>
    </row>
    <row r="645" spans="9:50" x14ac:dyDescent="0.25">
      <c r="I645" s="9" t="s">
        <v>371</v>
      </c>
      <c r="J645" s="9" t="s">
        <v>372</v>
      </c>
      <c r="K645" s="9" t="s">
        <v>372</v>
      </c>
      <c r="L645" s="9"/>
      <c r="M645" s="9"/>
      <c r="N645" s="9"/>
      <c r="O645" s="9"/>
      <c r="AS645" s="5" t="s">
        <v>371</v>
      </c>
      <c r="AT645" s="4" t="s">
        <v>372</v>
      </c>
      <c r="AU645" s="4" t="s">
        <v>372</v>
      </c>
      <c r="AV645" s="4" t="s">
        <v>372</v>
      </c>
      <c r="AW645" s="4" t="s">
        <v>372</v>
      </c>
      <c r="AX645" s="4" t="s">
        <v>372</v>
      </c>
    </row>
    <row r="646" spans="9:50" x14ac:dyDescent="0.25">
      <c r="I646" s="9"/>
      <c r="J646" s="9"/>
      <c r="K646" s="9"/>
      <c r="L646" s="9"/>
      <c r="M646" s="9"/>
      <c r="N646" s="9"/>
      <c r="O646" s="9"/>
      <c r="AS646" s="5" t="s">
        <v>35</v>
      </c>
      <c r="AT646" s="4" t="s">
        <v>442</v>
      </c>
      <c r="AU646" s="4" t="s">
        <v>427</v>
      </c>
      <c r="AV646" s="4" t="s">
        <v>429</v>
      </c>
      <c r="AW646" s="4" t="s">
        <v>443</v>
      </c>
      <c r="AX646" s="4" t="s">
        <v>448</v>
      </c>
    </row>
    <row r="647" spans="9:50" x14ac:dyDescent="0.25">
      <c r="I647" s="9" t="s">
        <v>376</v>
      </c>
      <c r="J647" s="9"/>
      <c r="K647" s="9"/>
      <c r="L647" s="9"/>
      <c r="M647" s="9"/>
      <c r="N647" s="9"/>
      <c r="O647" s="9"/>
      <c r="AS647" s="5" t="s">
        <v>370</v>
      </c>
      <c r="AT647" s="4">
        <v>15.44</v>
      </c>
      <c r="AU647" s="4">
        <v>5.15</v>
      </c>
      <c r="AV647" s="4">
        <v>0.04</v>
      </c>
      <c r="AW647" s="4">
        <v>4.55</v>
      </c>
      <c r="AX647" s="4">
        <v>74.819999999999993</v>
      </c>
    </row>
    <row r="648" spans="9:50" x14ac:dyDescent="0.25">
      <c r="I648" s="9"/>
      <c r="J648" s="9"/>
      <c r="K648" s="9"/>
      <c r="L648" s="9"/>
      <c r="M648" s="9"/>
      <c r="N648" s="9"/>
      <c r="O648" s="9"/>
      <c r="AS648" s="5" t="s">
        <v>371</v>
      </c>
      <c r="AT648" s="4" t="s">
        <v>372</v>
      </c>
      <c r="AU648" s="4" t="s">
        <v>372</v>
      </c>
      <c r="AV648" s="4" t="s">
        <v>372</v>
      </c>
      <c r="AW648" s="4" t="s">
        <v>372</v>
      </c>
      <c r="AX648" s="4" t="s">
        <v>372</v>
      </c>
    </row>
    <row r="649" spans="9:50" x14ac:dyDescent="0.25">
      <c r="I649" s="9">
        <v>480</v>
      </c>
      <c r="J649" s="9" t="s">
        <v>263</v>
      </c>
      <c r="K649" s="9" t="s">
        <v>262</v>
      </c>
      <c r="L649" s="9"/>
      <c r="M649" s="9"/>
      <c r="N649" s="9"/>
      <c r="O649" s="9"/>
      <c r="AS649" s="5" t="s">
        <v>37</v>
      </c>
      <c r="AT649" s="4" t="s">
        <v>442</v>
      </c>
      <c r="AU649" s="4" t="s">
        <v>427</v>
      </c>
      <c r="AV649" s="4" t="s">
        <v>429</v>
      </c>
      <c r="AW649" s="4" t="s">
        <v>443</v>
      </c>
      <c r="AX649" s="4" t="s">
        <v>448</v>
      </c>
    </row>
    <row r="650" spans="9:50" x14ac:dyDescent="0.25">
      <c r="I650" s="9" t="s">
        <v>365</v>
      </c>
      <c r="J650" s="10">
        <v>146619</v>
      </c>
      <c r="K650" s="10">
        <v>477789</v>
      </c>
      <c r="L650" s="9"/>
      <c r="M650" s="9"/>
      <c r="N650" s="9"/>
      <c r="O650" s="9"/>
      <c r="AS650" s="5" t="s">
        <v>370</v>
      </c>
      <c r="AT650" s="4">
        <v>14.98</v>
      </c>
      <c r="AU650" s="4">
        <v>0</v>
      </c>
      <c r="AV650" s="4">
        <v>0</v>
      </c>
      <c r="AW650" s="4">
        <v>6.53</v>
      </c>
      <c r="AX650" s="4">
        <v>78.48</v>
      </c>
    </row>
    <row r="651" spans="9:50" x14ac:dyDescent="0.25">
      <c r="I651" s="9" t="s">
        <v>371</v>
      </c>
      <c r="J651" s="9" t="s">
        <v>372</v>
      </c>
      <c r="K651" s="9" t="s">
        <v>372</v>
      </c>
      <c r="L651" s="9"/>
      <c r="M651" s="9"/>
      <c r="N651" s="9"/>
      <c r="O651" s="9"/>
      <c r="AS651" s="5" t="s">
        <v>371</v>
      </c>
      <c r="AT651" s="4" t="s">
        <v>372</v>
      </c>
      <c r="AU651" s="4" t="s">
        <v>372</v>
      </c>
      <c r="AV651" s="4" t="s">
        <v>372</v>
      </c>
      <c r="AW651" s="4" t="s">
        <v>372</v>
      </c>
      <c r="AX651" s="4" t="s">
        <v>372</v>
      </c>
    </row>
    <row r="652" spans="9:50" x14ac:dyDescent="0.25">
      <c r="I652" s="9"/>
      <c r="J652" s="9"/>
      <c r="K652" s="9"/>
      <c r="L652" s="9"/>
      <c r="M652" s="9"/>
      <c r="N652" s="9"/>
      <c r="O652" s="9"/>
      <c r="AS652" s="5" t="s">
        <v>39</v>
      </c>
      <c r="AT652" s="4" t="s">
        <v>442</v>
      </c>
      <c r="AU652" s="4" t="s">
        <v>427</v>
      </c>
      <c r="AV652" s="4" t="s">
        <v>429</v>
      </c>
      <c r="AW652" s="4" t="s">
        <v>443</v>
      </c>
      <c r="AX652" s="4" t="s">
        <v>448</v>
      </c>
    </row>
    <row r="653" spans="9:50" x14ac:dyDescent="0.25">
      <c r="I653" s="9"/>
      <c r="J653" s="9"/>
      <c r="K653" s="9"/>
      <c r="L653" s="9"/>
      <c r="M653" s="9"/>
      <c r="N653" s="9"/>
      <c r="O653" s="9"/>
      <c r="AS653" s="5" t="s">
        <v>370</v>
      </c>
      <c r="AT653" s="4">
        <v>17.329999999999998</v>
      </c>
      <c r="AU653" s="4">
        <v>0</v>
      </c>
      <c r="AV653" s="4">
        <v>0</v>
      </c>
      <c r="AW653" s="4">
        <v>4.34</v>
      </c>
      <c r="AX653" s="4">
        <v>78.33</v>
      </c>
    </row>
    <row r="654" spans="9:50" x14ac:dyDescent="0.25">
      <c r="I654" s="9" t="s">
        <v>7</v>
      </c>
      <c r="J654" s="9"/>
      <c r="K654" s="9"/>
      <c r="L654" s="9"/>
      <c r="M654" s="9"/>
      <c r="N654" s="9"/>
      <c r="O654" s="9"/>
      <c r="AS654" s="5" t="s">
        <v>371</v>
      </c>
      <c r="AT654" s="4" t="s">
        <v>372</v>
      </c>
      <c r="AU654" s="4" t="s">
        <v>372</v>
      </c>
      <c r="AV654" s="4" t="s">
        <v>372</v>
      </c>
      <c r="AW654" s="4" t="s">
        <v>372</v>
      </c>
      <c r="AX654" s="4" t="s">
        <v>372</v>
      </c>
    </row>
    <row r="655" spans="9:50" x14ac:dyDescent="0.25">
      <c r="I655" s="9"/>
      <c r="J655" s="9"/>
      <c r="K655" s="9"/>
      <c r="L655" s="9"/>
      <c r="M655" s="9"/>
      <c r="N655" s="9"/>
      <c r="O655" s="9"/>
      <c r="AS655" s="5" t="s">
        <v>41</v>
      </c>
      <c r="AT655" s="4" t="s">
        <v>442</v>
      </c>
      <c r="AU655" s="4" t="s">
        <v>427</v>
      </c>
      <c r="AV655" s="4" t="s">
        <v>429</v>
      </c>
      <c r="AW655" s="4" t="s">
        <v>443</v>
      </c>
      <c r="AX655" s="4" t="s">
        <v>448</v>
      </c>
    </row>
    <row r="656" spans="9:50" x14ac:dyDescent="0.25">
      <c r="I656" s="9" t="s">
        <v>360</v>
      </c>
      <c r="J656" s="9" t="s">
        <v>361</v>
      </c>
      <c r="K656" s="9" t="s">
        <v>362</v>
      </c>
      <c r="L656" s="9" t="s">
        <v>363</v>
      </c>
      <c r="M656" s="9" t="s">
        <v>364</v>
      </c>
      <c r="N656" s="9" t="s">
        <v>365</v>
      </c>
      <c r="O656" s="9" t="s">
        <v>366</v>
      </c>
      <c r="AS656" s="5" t="s">
        <v>370</v>
      </c>
      <c r="AT656" s="4">
        <v>18.2</v>
      </c>
      <c r="AU656" s="4">
        <v>2.48</v>
      </c>
      <c r="AV656" s="4">
        <v>0.01</v>
      </c>
      <c r="AW656" s="4">
        <v>5.45</v>
      </c>
      <c r="AX656" s="4">
        <v>73.849999999999994</v>
      </c>
    </row>
    <row r="657" spans="9:50" x14ac:dyDescent="0.25">
      <c r="I657" s="9">
        <v>510</v>
      </c>
      <c r="J657" s="9" t="s">
        <v>263</v>
      </c>
      <c r="K657" s="10">
        <v>10469799</v>
      </c>
      <c r="L657" s="10">
        <v>23192</v>
      </c>
      <c r="M657" s="10">
        <v>5589</v>
      </c>
      <c r="N657" s="10">
        <v>721011</v>
      </c>
      <c r="O657" s="9" t="s">
        <v>331</v>
      </c>
      <c r="AS657" s="5" t="s">
        <v>371</v>
      </c>
      <c r="AT657" s="4" t="s">
        <v>372</v>
      </c>
      <c r="AU657" s="4" t="s">
        <v>372</v>
      </c>
      <c r="AV657" s="4" t="s">
        <v>372</v>
      </c>
      <c r="AW657" s="4" t="s">
        <v>372</v>
      </c>
      <c r="AX657" s="4" t="s">
        <v>372</v>
      </c>
    </row>
    <row r="658" spans="9:50" x14ac:dyDescent="0.25">
      <c r="I658" s="9"/>
      <c r="J658" s="9" t="s">
        <v>262</v>
      </c>
      <c r="K658" s="10">
        <v>10448200</v>
      </c>
      <c r="L658" s="10">
        <v>15474</v>
      </c>
      <c r="M658" s="10">
        <v>5589</v>
      </c>
      <c r="N658" s="10">
        <v>298889</v>
      </c>
      <c r="O658" s="9" t="s">
        <v>330</v>
      </c>
      <c r="AS658" s="5" t="s">
        <v>43</v>
      </c>
      <c r="AT658" s="4" t="s">
        <v>442</v>
      </c>
      <c r="AU658" s="4" t="s">
        <v>427</v>
      </c>
      <c r="AV658" s="4" t="s">
        <v>429</v>
      </c>
      <c r="AW658" s="4" t="s">
        <v>443</v>
      </c>
      <c r="AX658" s="4" t="s">
        <v>448</v>
      </c>
    </row>
    <row r="659" spans="9:50" x14ac:dyDescent="0.25">
      <c r="I659" s="9"/>
      <c r="J659" s="9"/>
      <c r="K659" s="9"/>
      <c r="L659" s="9"/>
      <c r="M659" s="9"/>
      <c r="N659" s="9"/>
      <c r="O659" s="9"/>
      <c r="AS659" s="5" t="s">
        <v>370</v>
      </c>
      <c r="AT659" s="4">
        <v>17.760000000000002</v>
      </c>
      <c r="AU659" s="4">
        <v>0.14000000000000001</v>
      </c>
      <c r="AV659" s="4">
        <v>0</v>
      </c>
      <c r="AW659" s="4">
        <v>5.15</v>
      </c>
      <c r="AX659" s="4">
        <v>76.95</v>
      </c>
    </row>
    <row r="660" spans="9:50" x14ac:dyDescent="0.25">
      <c r="I660" s="9"/>
      <c r="J660" s="9"/>
      <c r="K660" s="9"/>
      <c r="L660" s="9"/>
      <c r="M660" s="9"/>
      <c r="N660" s="9"/>
      <c r="O660" s="9"/>
      <c r="AS660" s="5" t="s">
        <v>371</v>
      </c>
      <c r="AT660" s="4" t="s">
        <v>372</v>
      </c>
      <c r="AU660" s="4" t="s">
        <v>372</v>
      </c>
      <c r="AV660" s="4" t="s">
        <v>372</v>
      </c>
      <c r="AW660" s="4" t="s">
        <v>372</v>
      </c>
      <c r="AX660" s="4" t="s">
        <v>372</v>
      </c>
    </row>
    <row r="661" spans="9:50" x14ac:dyDescent="0.25">
      <c r="I661" s="9" t="s">
        <v>369</v>
      </c>
      <c r="J661" s="9"/>
      <c r="K661" s="9"/>
      <c r="L661" s="9"/>
      <c r="M661" s="9"/>
      <c r="N661" s="9"/>
      <c r="O661" s="9"/>
      <c r="AS661" s="5" t="s">
        <v>45</v>
      </c>
      <c r="AT661" s="4" t="s">
        <v>442</v>
      </c>
      <c r="AU661" s="4" t="s">
        <v>427</v>
      </c>
      <c r="AV661" s="4" t="s">
        <v>429</v>
      </c>
      <c r="AW661" s="4" t="s">
        <v>443</v>
      </c>
      <c r="AX661" s="4" t="s">
        <v>448</v>
      </c>
    </row>
    <row r="662" spans="9:50" x14ac:dyDescent="0.25">
      <c r="I662" s="9" t="s">
        <v>361</v>
      </c>
      <c r="J662" s="9" t="s">
        <v>370</v>
      </c>
      <c r="K662" s="9" t="s">
        <v>360</v>
      </c>
      <c r="L662" s="9"/>
      <c r="M662" s="9"/>
      <c r="N662" s="9"/>
      <c r="O662" s="9"/>
      <c r="AS662" s="5" t="s">
        <v>370</v>
      </c>
      <c r="AT662" s="4">
        <v>17.399999999999999</v>
      </c>
      <c r="AU662" s="4">
        <v>0</v>
      </c>
      <c r="AV662" s="4">
        <v>0</v>
      </c>
      <c r="AW662" s="4">
        <v>5.72</v>
      </c>
      <c r="AX662" s="4">
        <v>76.88</v>
      </c>
    </row>
    <row r="663" spans="9:50" x14ac:dyDescent="0.25">
      <c r="I663" s="9"/>
      <c r="J663" s="9" t="s">
        <v>371</v>
      </c>
      <c r="K663" s="9"/>
      <c r="L663" s="9"/>
      <c r="M663" s="9"/>
      <c r="N663" s="9"/>
      <c r="O663" s="9"/>
      <c r="AS663" s="5" t="s">
        <v>371</v>
      </c>
      <c r="AT663" s="4" t="s">
        <v>372</v>
      </c>
      <c r="AU663" s="4" t="s">
        <v>372</v>
      </c>
      <c r="AV663" s="4" t="s">
        <v>372</v>
      </c>
      <c r="AW663" s="4" t="s">
        <v>372</v>
      </c>
      <c r="AX663" s="4" t="s">
        <v>372</v>
      </c>
    </row>
    <row r="664" spans="9:50" x14ac:dyDescent="0.25">
      <c r="I664" s="9" t="s">
        <v>263</v>
      </c>
      <c r="J664" s="9" t="s">
        <v>331</v>
      </c>
      <c r="K664" s="9">
        <v>510</v>
      </c>
      <c r="L664" s="9"/>
      <c r="M664" s="9"/>
      <c r="N664" s="9"/>
      <c r="O664" s="9"/>
      <c r="AS664" s="5" t="s">
        <v>47</v>
      </c>
      <c r="AT664" s="4" t="s">
        <v>442</v>
      </c>
      <c r="AU664" s="4" t="s">
        <v>427</v>
      </c>
      <c r="AV664" s="4" t="s">
        <v>429</v>
      </c>
      <c r="AW664" s="4" t="s">
        <v>443</v>
      </c>
      <c r="AX664" s="4" t="s">
        <v>448</v>
      </c>
    </row>
    <row r="665" spans="9:50" x14ac:dyDescent="0.25">
      <c r="I665" s="9"/>
      <c r="J665" s="9" t="s">
        <v>372</v>
      </c>
      <c r="K665" s="9"/>
      <c r="L665" s="9"/>
      <c r="M665" s="9"/>
      <c r="N665" s="9"/>
      <c r="O665" s="9"/>
      <c r="AS665" s="5" t="s">
        <v>370</v>
      </c>
      <c r="AT665" s="4">
        <v>19.18</v>
      </c>
      <c r="AU665" s="4">
        <v>0</v>
      </c>
      <c r="AV665" s="4">
        <v>0</v>
      </c>
      <c r="AW665" s="4">
        <v>3.67</v>
      </c>
      <c r="AX665" s="4">
        <v>77.150000000000006</v>
      </c>
    </row>
    <row r="666" spans="9:50" x14ac:dyDescent="0.25">
      <c r="I666" s="9" t="s">
        <v>262</v>
      </c>
      <c r="J666" s="9" t="s">
        <v>330</v>
      </c>
      <c r="K666" s="9"/>
      <c r="L666" s="9"/>
      <c r="M666" s="9"/>
      <c r="N666" s="9"/>
      <c r="O666" s="9"/>
      <c r="AS666" s="5" t="s">
        <v>371</v>
      </c>
      <c r="AT666" s="4" t="s">
        <v>372</v>
      </c>
      <c r="AU666" s="4" t="s">
        <v>372</v>
      </c>
      <c r="AV666" s="4" t="s">
        <v>372</v>
      </c>
      <c r="AW666" s="4" t="s">
        <v>372</v>
      </c>
      <c r="AX666" s="4" t="s">
        <v>372</v>
      </c>
    </row>
    <row r="667" spans="9:50" x14ac:dyDescent="0.25">
      <c r="I667" s="9"/>
      <c r="J667" s="9" t="s">
        <v>372</v>
      </c>
      <c r="K667" s="9"/>
      <c r="L667" s="9"/>
      <c r="M667" s="9"/>
      <c r="N667" s="9"/>
      <c r="O667" s="9"/>
      <c r="AS667" s="5" t="s">
        <v>49</v>
      </c>
      <c r="AT667" s="4" t="s">
        <v>442</v>
      </c>
      <c r="AU667" s="4" t="s">
        <v>427</v>
      </c>
      <c r="AV667" s="4" t="s">
        <v>429</v>
      </c>
      <c r="AW667" s="4" t="s">
        <v>443</v>
      </c>
      <c r="AX667" s="4" t="s">
        <v>448</v>
      </c>
    </row>
    <row r="668" spans="9:50" x14ac:dyDescent="0.25">
      <c r="I668" s="9"/>
      <c r="J668" s="9"/>
      <c r="K668" s="9"/>
      <c r="L668" s="9"/>
      <c r="M668" s="9"/>
      <c r="N668" s="9"/>
      <c r="O668" s="9"/>
      <c r="AS668" s="5" t="s">
        <v>370</v>
      </c>
      <c r="AT668" s="4">
        <v>17.54</v>
      </c>
      <c r="AU668" s="4">
        <v>0</v>
      </c>
      <c r="AV668" s="4">
        <v>0.19</v>
      </c>
      <c r="AW668" s="4">
        <v>5.32</v>
      </c>
      <c r="AX668" s="4">
        <v>76.95</v>
      </c>
    </row>
    <row r="669" spans="9:50" x14ac:dyDescent="0.25">
      <c r="I669" s="9"/>
      <c r="J669" s="9"/>
      <c r="K669" s="9"/>
      <c r="L669" s="9"/>
      <c r="M669" s="9"/>
      <c r="N669" s="9"/>
      <c r="O669" s="9"/>
      <c r="AS669" s="5" t="s">
        <v>371</v>
      </c>
      <c r="AT669" s="4" t="s">
        <v>372</v>
      </c>
      <c r="AU669" s="4" t="s">
        <v>372</v>
      </c>
      <c r="AV669" s="4" t="s">
        <v>372</v>
      </c>
      <c r="AW669" s="4" t="s">
        <v>372</v>
      </c>
      <c r="AX669" s="4" t="s">
        <v>372</v>
      </c>
    </row>
    <row r="670" spans="9:50" x14ac:dyDescent="0.25">
      <c r="I670" s="9" t="s">
        <v>373</v>
      </c>
      <c r="J670" s="9"/>
      <c r="K670" s="9"/>
      <c r="L670" s="9"/>
      <c r="M670" s="9"/>
      <c r="N670" s="9"/>
      <c r="O670" s="9"/>
      <c r="AS670" s="5" t="s">
        <v>51</v>
      </c>
      <c r="AT670" s="4" t="s">
        <v>442</v>
      </c>
      <c r="AU670" s="4" t="s">
        <v>427</v>
      </c>
      <c r="AV670" s="4" t="s">
        <v>429</v>
      </c>
      <c r="AW670" s="4" t="s">
        <v>443</v>
      </c>
      <c r="AX670" s="4" t="s">
        <v>448</v>
      </c>
    </row>
    <row r="671" spans="9:50" x14ac:dyDescent="0.25">
      <c r="I671" s="9" t="s">
        <v>361</v>
      </c>
      <c r="J671" s="9" t="s">
        <v>365</v>
      </c>
      <c r="K671" s="9" t="s">
        <v>360</v>
      </c>
      <c r="L671" s="9"/>
      <c r="M671" s="9"/>
      <c r="N671" s="9"/>
      <c r="O671" s="9"/>
      <c r="AS671" s="5" t="s">
        <v>370</v>
      </c>
      <c r="AT671" s="4">
        <v>15.01</v>
      </c>
      <c r="AU671" s="4">
        <v>0</v>
      </c>
      <c r="AV671" s="4">
        <v>4.22</v>
      </c>
      <c r="AW671" s="4">
        <v>4.04</v>
      </c>
      <c r="AX671" s="4">
        <v>76.73</v>
      </c>
    </row>
    <row r="672" spans="9:50" x14ac:dyDescent="0.25">
      <c r="I672" s="9"/>
      <c r="J672" s="9" t="s">
        <v>371</v>
      </c>
      <c r="K672" s="9"/>
      <c r="L672" s="9"/>
      <c r="M672" s="9"/>
      <c r="N672" s="9"/>
      <c r="O672" s="9"/>
      <c r="AS672" s="5" t="s">
        <v>371</v>
      </c>
      <c r="AT672" s="4" t="s">
        <v>372</v>
      </c>
      <c r="AU672" s="4" t="s">
        <v>372</v>
      </c>
      <c r="AV672" s="4" t="s">
        <v>372</v>
      </c>
      <c r="AW672" s="4" t="s">
        <v>372</v>
      </c>
      <c r="AX672" s="4" t="s">
        <v>372</v>
      </c>
    </row>
    <row r="673" spans="9:50" x14ac:dyDescent="0.25">
      <c r="I673" s="9" t="s">
        <v>263</v>
      </c>
      <c r="J673" s="10">
        <v>129005</v>
      </c>
      <c r="K673" s="9">
        <v>510</v>
      </c>
      <c r="L673" s="9"/>
      <c r="M673" s="9"/>
      <c r="N673" s="9"/>
      <c r="O673" s="9"/>
      <c r="AS673" s="5" t="s">
        <v>53</v>
      </c>
      <c r="AT673" s="4" t="s">
        <v>442</v>
      </c>
      <c r="AU673" s="4" t="s">
        <v>427</v>
      </c>
      <c r="AV673" s="4" t="s">
        <v>429</v>
      </c>
      <c r="AW673" s="4" t="s">
        <v>443</v>
      </c>
      <c r="AX673" s="4" t="s">
        <v>448</v>
      </c>
    </row>
    <row r="674" spans="9:50" x14ac:dyDescent="0.25">
      <c r="I674" s="9"/>
      <c r="J674" s="9" t="s">
        <v>372</v>
      </c>
      <c r="K674" s="9"/>
      <c r="L674" s="9"/>
      <c r="M674" s="9"/>
      <c r="N674" s="9"/>
      <c r="O674" s="9"/>
      <c r="AS674" s="5" t="s">
        <v>370</v>
      </c>
      <c r="AT674" s="4">
        <v>13.9</v>
      </c>
      <c r="AU674" s="4">
        <v>0</v>
      </c>
      <c r="AV674" s="4">
        <v>0.01</v>
      </c>
      <c r="AW674" s="4">
        <v>6.8</v>
      </c>
      <c r="AX674" s="4">
        <v>79.290000000000006</v>
      </c>
    </row>
    <row r="675" spans="9:50" x14ac:dyDescent="0.25">
      <c r="I675" s="9" t="s">
        <v>262</v>
      </c>
      <c r="J675" s="10">
        <v>534781</v>
      </c>
      <c r="K675" s="9"/>
      <c r="L675" s="9"/>
      <c r="M675" s="9"/>
      <c r="N675" s="9"/>
      <c r="O675" s="9"/>
      <c r="AS675" s="5" t="s">
        <v>371</v>
      </c>
      <c r="AT675" s="4" t="s">
        <v>372</v>
      </c>
      <c r="AU675" s="4" t="s">
        <v>372</v>
      </c>
      <c r="AV675" s="4" t="s">
        <v>372</v>
      </c>
      <c r="AW675" s="4" t="s">
        <v>372</v>
      </c>
      <c r="AX675" s="4" t="s">
        <v>372</v>
      </c>
    </row>
    <row r="676" spans="9:50" x14ac:dyDescent="0.25">
      <c r="I676" s="9"/>
      <c r="J676" s="9" t="s">
        <v>372</v>
      </c>
      <c r="K676" s="9"/>
      <c r="L676" s="9"/>
      <c r="M676" s="9"/>
      <c r="N676" s="9"/>
      <c r="O676" s="9"/>
      <c r="AS676" s="5" t="s">
        <v>55</v>
      </c>
      <c r="AT676" s="4" t="s">
        <v>442</v>
      </c>
      <c r="AU676" s="4" t="s">
        <v>427</v>
      </c>
      <c r="AV676" s="4" t="s">
        <v>429</v>
      </c>
      <c r="AW676" s="4" t="s">
        <v>443</v>
      </c>
      <c r="AX676" s="4" t="s">
        <v>448</v>
      </c>
    </row>
    <row r="677" spans="9:50" x14ac:dyDescent="0.25">
      <c r="I677" s="9"/>
      <c r="J677" s="9"/>
      <c r="K677" s="9"/>
      <c r="L677" s="9"/>
      <c r="M677" s="9"/>
      <c r="N677" s="9"/>
      <c r="O677" s="9"/>
      <c r="AS677" s="5" t="s">
        <v>370</v>
      </c>
      <c r="AT677" s="4">
        <v>16.93</v>
      </c>
      <c r="AU677" s="4">
        <v>7.0000000000000007E-2</v>
      </c>
      <c r="AV677" s="4">
        <v>1.47</v>
      </c>
      <c r="AW677" s="4">
        <v>3.3</v>
      </c>
      <c r="AX677" s="4">
        <v>78.23</v>
      </c>
    </row>
    <row r="678" spans="9:50" x14ac:dyDescent="0.25">
      <c r="I678" s="9"/>
      <c r="J678" s="9"/>
      <c r="K678" s="9"/>
      <c r="L678" s="9"/>
      <c r="M678" s="9"/>
      <c r="N678" s="9"/>
      <c r="O678" s="9"/>
      <c r="AS678" s="5" t="s">
        <v>371</v>
      </c>
      <c r="AT678" s="4" t="s">
        <v>372</v>
      </c>
      <c r="AU678" s="4" t="s">
        <v>372</v>
      </c>
      <c r="AV678" s="4" t="s">
        <v>372</v>
      </c>
      <c r="AW678" s="4" t="s">
        <v>372</v>
      </c>
      <c r="AX678" s="4" t="s">
        <v>372</v>
      </c>
    </row>
    <row r="679" spans="9:50" x14ac:dyDescent="0.25">
      <c r="I679" s="9" t="s">
        <v>375</v>
      </c>
      <c r="J679" s="9"/>
      <c r="K679" s="9"/>
      <c r="L679" s="9"/>
      <c r="M679" s="9"/>
      <c r="N679" s="9"/>
      <c r="O679" s="9"/>
      <c r="AS679" s="5" t="s">
        <v>57</v>
      </c>
      <c r="AT679" s="4" t="s">
        <v>442</v>
      </c>
      <c r="AU679" s="4" t="s">
        <v>427</v>
      </c>
      <c r="AV679" s="4" t="s">
        <v>429</v>
      </c>
      <c r="AW679" s="4" t="s">
        <v>443</v>
      </c>
      <c r="AX679" s="4" t="s">
        <v>448</v>
      </c>
    </row>
    <row r="680" spans="9:50" x14ac:dyDescent="0.25">
      <c r="I680" s="9"/>
      <c r="J680" s="9"/>
      <c r="K680" s="9"/>
      <c r="L680" s="9"/>
      <c r="M680" s="9"/>
      <c r="N680" s="9"/>
      <c r="O680" s="9"/>
      <c r="AS680" s="5" t="s">
        <v>370</v>
      </c>
      <c r="AT680" s="4">
        <v>12.87</v>
      </c>
      <c r="AU680" s="4">
        <v>0</v>
      </c>
      <c r="AV680" s="4">
        <v>0</v>
      </c>
      <c r="AW680" s="4">
        <v>5.0599999999999996</v>
      </c>
      <c r="AX680" s="4">
        <v>82.07</v>
      </c>
    </row>
    <row r="681" spans="9:50" x14ac:dyDescent="0.25">
      <c r="I681" s="9">
        <v>510</v>
      </c>
      <c r="J681" s="9" t="s">
        <v>263</v>
      </c>
      <c r="K681" s="9" t="s">
        <v>262</v>
      </c>
      <c r="L681" s="9"/>
      <c r="M681" s="9"/>
      <c r="N681" s="9"/>
      <c r="O681" s="9"/>
      <c r="AS681" s="5" t="s">
        <v>371</v>
      </c>
      <c r="AT681" s="4" t="s">
        <v>372</v>
      </c>
      <c r="AU681" s="4" t="s">
        <v>372</v>
      </c>
      <c r="AV681" s="4" t="s">
        <v>372</v>
      </c>
      <c r="AW681" s="4" t="s">
        <v>372</v>
      </c>
      <c r="AX681" s="4" t="s">
        <v>372</v>
      </c>
    </row>
    <row r="682" spans="9:50" x14ac:dyDescent="0.25">
      <c r="I682" s="9" t="s">
        <v>370</v>
      </c>
      <c r="J682" s="9" t="s">
        <v>331</v>
      </c>
      <c r="K682" s="9" t="s">
        <v>330</v>
      </c>
      <c r="L682" s="9"/>
      <c r="M682" s="9"/>
      <c r="N682" s="9"/>
      <c r="O682" s="9"/>
      <c r="AS682" s="5" t="s">
        <v>59</v>
      </c>
      <c r="AT682" s="4" t="s">
        <v>442</v>
      </c>
      <c r="AU682" s="4" t="s">
        <v>427</v>
      </c>
      <c r="AV682" s="4" t="s">
        <v>429</v>
      </c>
      <c r="AW682" s="4" t="s">
        <v>443</v>
      </c>
      <c r="AX682" s="4" t="s">
        <v>448</v>
      </c>
    </row>
    <row r="683" spans="9:50" x14ac:dyDescent="0.25">
      <c r="I683" s="9" t="s">
        <v>371</v>
      </c>
      <c r="J683" s="9" t="s">
        <v>372</v>
      </c>
      <c r="K683" s="9" t="s">
        <v>372</v>
      </c>
      <c r="L683" s="9"/>
      <c r="M683" s="9"/>
      <c r="N683" s="9"/>
      <c r="O683" s="9"/>
      <c r="AS683" s="5" t="s">
        <v>370</v>
      </c>
      <c r="AT683" s="4">
        <v>18.02</v>
      </c>
      <c r="AU683" s="4">
        <v>0</v>
      </c>
      <c r="AV683" s="4">
        <v>0</v>
      </c>
      <c r="AW683" s="4">
        <v>3.52</v>
      </c>
      <c r="AX683" s="4">
        <v>78.459999999999994</v>
      </c>
    </row>
    <row r="684" spans="9:50" x14ac:dyDescent="0.25">
      <c r="I684" s="9"/>
      <c r="J684" s="9"/>
      <c r="K684" s="9"/>
      <c r="L684" s="9"/>
      <c r="M684" s="9"/>
      <c r="N684" s="9"/>
      <c r="O684" s="9"/>
      <c r="AS684" s="5" t="s">
        <v>371</v>
      </c>
      <c r="AT684" s="4" t="s">
        <v>372</v>
      </c>
      <c r="AU684" s="4" t="s">
        <v>372</v>
      </c>
      <c r="AV684" s="4" t="s">
        <v>372</v>
      </c>
      <c r="AW684" s="4" t="s">
        <v>372</v>
      </c>
      <c r="AX684" s="4" t="s">
        <v>372</v>
      </c>
    </row>
    <row r="685" spans="9:50" x14ac:dyDescent="0.25">
      <c r="I685" s="9" t="s">
        <v>376</v>
      </c>
      <c r="J685" s="9"/>
      <c r="K685" s="9"/>
      <c r="L685" s="9"/>
      <c r="M685" s="9"/>
      <c r="N685" s="9"/>
      <c r="O685" s="9"/>
      <c r="AS685" s="5" t="s">
        <v>61</v>
      </c>
      <c r="AT685" s="4" t="s">
        <v>442</v>
      </c>
      <c r="AU685" s="4" t="s">
        <v>427</v>
      </c>
      <c r="AV685" s="4" t="s">
        <v>429</v>
      </c>
      <c r="AW685" s="4" t="s">
        <v>443</v>
      </c>
      <c r="AX685" s="4" t="s">
        <v>448</v>
      </c>
    </row>
    <row r="686" spans="9:50" x14ac:dyDescent="0.25">
      <c r="I686" s="9"/>
      <c r="J686" s="9"/>
      <c r="K686" s="9"/>
      <c r="L686" s="9"/>
      <c r="M686" s="9"/>
      <c r="N686" s="9"/>
      <c r="O686" s="9"/>
      <c r="AS686" s="5" t="s">
        <v>370</v>
      </c>
      <c r="AT686" s="4">
        <v>16.600000000000001</v>
      </c>
      <c r="AU686" s="4">
        <v>0</v>
      </c>
      <c r="AV686" s="4">
        <v>0.03</v>
      </c>
      <c r="AW686" s="4">
        <v>2.14</v>
      </c>
      <c r="AX686" s="4">
        <v>81.23</v>
      </c>
    </row>
    <row r="687" spans="9:50" x14ac:dyDescent="0.25">
      <c r="I687" s="9">
        <v>510</v>
      </c>
      <c r="J687" s="9" t="s">
        <v>263</v>
      </c>
      <c r="K687" s="9" t="s">
        <v>262</v>
      </c>
      <c r="L687" s="9"/>
      <c r="M687" s="9"/>
      <c r="N687" s="9"/>
      <c r="O687" s="9"/>
      <c r="AS687" s="5" t="s">
        <v>371</v>
      </c>
      <c r="AT687" s="4" t="s">
        <v>372</v>
      </c>
      <c r="AU687" s="4" t="s">
        <v>372</v>
      </c>
      <c r="AV687" s="4" t="s">
        <v>372</v>
      </c>
      <c r="AW687" s="4" t="s">
        <v>372</v>
      </c>
      <c r="AX687" s="4" t="s">
        <v>372</v>
      </c>
    </row>
    <row r="688" spans="9:50" x14ac:dyDescent="0.25">
      <c r="I688" s="9" t="s">
        <v>365</v>
      </c>
      <c r="J688" s="10">
        <v>129005</v>
      </c>
      <c r="K688" s="10">
        <v>534781</v>
      </c>
      <c r="L688" s="9"/>
      <c r="M688" s="9"/>
      <c r="N688" s="9"/>
      <c r="O688" s="9"/>
      <c r="AS688" s="5" t="s">
        <v>63</v>
      </c>
      <c r="AT688" s="4" t="s">
        <v>442</v>
      </c>
      <c r="AU688" s="4" t="s">
        <v>427</v>
      </c>
      <c r="AV688" s="4" t="s">
        <v>429</v>
      </c>
      <c r="AW688" s="4" t="s">
        <v>443</v>
      </c>
      <c r="AX688" s="4" t="s">
        <v>448</v>
      </c>
    </row>
    <row r="689" spans="9:50" x14ac:dyDescent="0.25">
      <c r="I689" s="9" t="s">
        <v>371</v>
      </c>
      <c r="J689" s="9" t="s">
        <v>372</v>
      </c>
      <c r="K689" s="9" t="s">
        <v>372</v>
      </c>
      <c r="L689" s="9"/>
      <c r="M689" s="9"/>
      <c r="N689" s="9"/>
      <c r="O689" s="9"/>
      <c r="AS689" s="5" t="s">
        <v>370</v>
      </c>
      <c r="AT689" s="4">
        <v>16.5</v>
      </c>
      <c r="AU689" s="4">
        <v>0.61</v>
      </c>
      <c r="AV689" s="4">
        <v>1.94</v>
      </c>
      <c r="AW689" s="4">
        <v>1.59</v>
      </c>
      <c r="AX689" s="4">
        <v>79.349999999999994</v>
      </c>
    </row>
    <row r="690" spans="9:50" x14ac:dyDescent="0.25">
      <c r="I690" s="9"/>
      <c r="J690" s="9"/>
      <c r="K690" s="9"/>
      <c r="L690" s="9"/>
      <c r="M690" s="9"/>
      <c r="N690" s="9"/>
      <c r="O690" s="9"/>
      <c r="AS690" s="5" t="s">
        <v>371</v>
      </c>
      <c r="AT690" s="4" t="s">
        <v>372</v>
      </c>
      <c r="AU690" s="4" t="s">
        <v>372</v>
      </c>
      <c r="AV690" s="4" t="s">
        <v>372</v>
      </c>
      <c r="AW690" s="4" t="s">
        <v>372</v>
      </c>
      <c r="AX690" s="4" t="s">
        <v>372</v>
      </c>
    </row>
    <row r="691" spans="9:50" x14ac:dyDescent="0.25">
      <c r="I691" s="9"/>
      <c r="J691" s="9"/>
      <c r="K691" s="9"/>
      <c r="L691" s="9"/>
      <c r="M691" s="9"/>
      <c r="N691" s="9"/>
      <c r="O691" s="9"/>
      <c r="AT691" s="4"/>
      <c r="AU691" s="4"/>
      <c r="AV691" s="4"/>
      <c r="AW691" s="4"/>
      <c r="AX691" s="4"/>
    </row>
    <row r="692" spans="9:50" x14ac:dyDescent="0.25">
      <c r="I692" s="9" t="s">
        <v>7</v>
      </c>
      <c r="J692" s="9"/>
      <c r="K692" s="9"/>
      <c r="L692" s="9"/>
      <c r="M692" s="9"/>
      <c r="N692" s="9"/>
      <c r="O692" s="9"/>
      <c r="AS692" s="5" t="s">
        <v>376</v>
      </c>
      <c r="AT692" s="4"/>
      <c r="AU692" s="4"/>
      <c r="AV692" s="4"/>
      <c r="AW692" s="4"/>
      <c r="AX692" s="4"/>
    </row>
    <row r="693" spans="9:50" x14ac:dyDescent="0.25">
      <c r="I693" s="9"/>
      <c r="J693" s="9"/>
      <c r="K693" s="9"/>
      <c r="L693" s="9"/>
      <c r="M693" s="9"/>
      <c r="N693" s="9"/>
      <c r="O693" s="9"/>
      <c r="AT693" s="4"/>
      <c r="AU693" s="4"/>
      <c r="AV693" s="4"/>
      <c r="AW693" s="4"/>
      <c r="AX693" s="4"/>
    </row>
    <row r="694" spans="9:50" x14ac:dyDescent="0.25">
      <c r="I694" s="9" t="s">
        <v>360</v>
      </c>
      <c r="J694" s="9" t="s">
        <v>361</v>
      </c>
      <c r="K694" s="9" t="s">
        <v>362</v>
      </c>
      <c r="L694" s="9" t="s">
        <v>363</v>
      </c>
      <c r="M694" s="9" t="s">
        <v>364</v>
      </c>
      <c r="N694" s="9" t="s">
        <v>365</v>
      </c>
      <c r="O694" s="9" t="s">
        <v>366</v>
      </c>
      <c r="AS694" s="5" t="s">
        <v>17</v>
      </c>
      <c r="AT694" s="4" t="s">
        <v>442</v>
      </c>
      <c r="AU694" s="4" t="s">
        <v>427</v>
      </c>
      <c r="AV694" s="4" t="s">
        <v>429</v>
      </c>
      <c r="AW694" s="4" t="s">
        <v>443</v>
      </c>
      <c r="AX694" s="4" t="s">
        <v>448</v>
      </c>
    </row>
    <row r="695" spans="9:50" x14ac:dyDescent="0.25">
      <c r="I695" s="9">
        <v>540</v>
      </c>
      <c r="J695" s="9" t="s">
        <v>263</v>
      </c>
      <c r="K695" s="10">
        <v>10470000</v>
      </c>
      <c r="L695" s="10">
        <v>27862</v>
      </c>
      <c r="M695" s="10">
        <v>5589</v>
      </c>
      <c r="N695" s="10">
        <v>792014</v>
      </c>
      <c r="O695" s="9" t="s">
        <v>398</v>
      </c>
      <c r="AS695" s="5" t="s">
        <v>365</v>
      </c>
      <c r="AT695" s="4">
        <v>4965.3599999999997</v>
      </c>
      <c r="AU695" s="4" t="s">
        <v>17</v>
      </c>
      <c r="AV695" s="4" t="s">
        <v>17</v>
      </c>
      <c r="AW695" s="4">
        <v>250.72399999999999</v>
      </c>
      <c r="AX695" s="4">
        <v>11057.8</v>
      </c>
    </row>
    <row r="696" spans="9:50" x14ac:dyDescent="0.25">
      <c r="I696" s="9"/>
      <c r="J696" s="9" t="s">
        <v>262</v>
      </c>
      <c r="K696" s="10">
        <v>10447301</v>
      </c>
      <c r="L696" s="10">
        <v>42206</v>
      </c>
      <c r="M696" s="10">
        <v>5589</v>
      </c>
      <c r="N696" s="10">
        <v>567341</v>
      </c>
      <c r="O696" s="9" t="s">
        <v>399</v>
      </c>
      <c r="AS696" s="5" t="s">
        <v>371</v>
      </c>
      <c r="AT696" s="4" t="s">
        <v>372</v>
      </c>
      <c r="AU696" s="4" t="s">
        <v>372</v>
      </c>
      <c r="AV696" s="4" t="s">
        <v>372</v>
      </c>
      <c r="AW696" s="4" t="s">
        <v>372</v>
      </c>
      <c r="AX696" s="4" t="s">
        <v>372</v>
      </c>
    </row>
    <row r="697" spans="9:50" x14ac:dyDescent="0.25">
      <c r="I697" s="9"/>
      <c r="J697" s="9"/>
      <c r="K697" s="9"/>
      <c r="L697" s="9"/>
      <c r="M697" s="9"/>
      <c r="N697" s="9"/>
      <c r="O697" s="9"/>
      <c r="AS697" s="5" t="s">
        <v>19</v>
      </c>
      <c r="AT697" s="4" t="s">
        <v>442</v>
      </c>
      <c r="AU697" s="4" t="s">
        <v>427</v>
      </c>
      <c r="AV697" s="4" t="s">
        <v>429</v>
      </c>
      <c r="AW697" s="4" t="s">
        <v>443</v>
      </c>
      <c r="AX697" s="4" t="s">
        <v>448</v>
      </c>
    </row>
    <row r="698" spans="9:50" x14ac:dyDescent="0.25">
      <c r="I698" s="9"/>
      <c r="J698" s="9"/>
      <c r="K698" s="9"/>
      <c r="L698" s="9"/>
      <c r="M698" s="9"/>
      <c r="N698" s="9"/>
      <c r="O698" s="9"/>
      <c r="AS698" s="5" t="s">
        <v>365</v>
      </c>
      <c r="AT698" s="4">
        <v>3436.47</v>
      </c>
      <c r="AU698" s="4">
        <v>341.37299999999999</v>
      </c>
      <c r="AV698" s="4">
        <v>307.476</v>
      </c>
      <c r="AW698" s="4">
        <v>616.31700000000001</v>
      </c>
      <c r="AX698" s="4">
        <v>12612.8</v>
      </c>
    </row>
    <row r="699" spans="9:50" x14ac:dyDescent="0.25">
      <c r="I699" s="9" t="s">
        <v>369</v>
      </c>
      <c r="J699" s="9"/>
      <c r="K699" s="9"/>
      <c r="L699" s="9"/>
      <c r="M699" s="9"/>
      <c r="N699" s="9"/>
      <c r="O699" s="9"/>
      <c r="AS699" s="5" t="s">
        <v>371</v>
      </c>
      <c r="AT699" s="4" t="s">
        <v>372</v>
      </c>
      <c r="AU699" s="4" t="s">
        <v>372</v>
      </c>
      <c r="AV699" s="4" t="s">
        <v>372</v>
      </c>
      <c r="AW699" s="4" t="s">
        <v>372</v>
      </c>
      <c r="AX699" s="4" t="s">
        <v>372</v>
      </c>
    </row>
    <row r="700" spans="9:50" x14ac:dyDescent="0.25">
      <c r="I700" s="9" t="s">
        <v>361</v>
      </c>
      <c r="J700" s="9" t="s">
        <v>370</v>
      </c>
      <c r="K700" s="9" t="s">
        <v>360</v>
      </c>
      <c r="L700" s="9"/>
      <c r="M700" s="9"/>
      <c r="N700" s="9"/>
      <c r="O700" s="9"/>
      <c r="AS700" s="5" t="s">
        <v>21</v>
      </c>
      <c r="AT700" s="4" t="s">
        <v>442</v>
      </c>
      <c r="AU700" s="4" t="s">
        <v>427</v>
      </c>
      <c r="AV700" s="4" t="s">
        <v>429</v>
      </c>
      <c r="AW700" s="4" t="s">
        <v>443</v>
      </c>
      <c r="AX700" s="4" t="s">
        <v>448</v>
      </c>
    </row>
    <row r="701" spans="9:50" x14ac:dyDescent="0.25">
      <c r="I701" s="9"/>
      <c r="J701" s="9" t="s">
        <v>371</v>
      </c>
      <c r="K701" s="9"/>
      <c r="L701" s="9"/>
      <c r="M701" s="9"/>
      <c r="N701" s="9"/>
      <c r="O701" s="9"/>
      <c r="AS701" s="5" t="s">
        <v>365</v>
      </c>
      <c r="AT701" s="4">
        <v>3099.71</v>
      </c>
      <c r="AU701" s="4">
        <v>18.0654</v>
      </c>
      <c r="AV701" s="4">
        <v>120.627</v>
      </c>
      <c r="AW701" s="4">
        <v>1405.19</v>
      </c>
      <c r="AX701" s="4" t="s">
        <v>471</v>
      </c>
    </row>
    <row r="702" spans="9:50" x14ac:dyDescent="0.25">
      <c r="I702" s="9" t="s">
        <v>263</v>
      </c>
      <c r="J702" s="9" t="s">
        <v>398</v>
      </c>
      <c r="K702" s="9">
        <v>540</v>
      </c>
      <c r="L702" s="9"/>
      <c r="M702" s="9"/>
      <c r="N702" s="9"/>
      <c r="O702" s="9"/>
      <c r="AS702" s="5" t="s">
        <v>371</v>
      </c>
      <c r="AT702" s="4" t="s">
        <v>372</v>
      </c>
      <c r="AU702" s="4" t="s">
        <v>372</v>
      </c>
      <c r="AV702" s="4" t="s">
        <v>372</v>
      </c>
      <c r="AW702" s="4" t="s">
        <v>372</v>
      </c>
      <c r="AX702" s="4" t="s">
        <v>372</v>
      </c>
    </row>
    <row r="703" spans="9:50" x14ac:dyDescent="0.25">
      <c r="I703" s="9"/>
      <c r="J703" s="9" t="s">
        <v>372</v>
      </c>
      <c r="K703" s="9"/>
      <c r="L703" s="9"/>
      <c r="M703" s="9"/>
      <c r="N703" s="9"/>
      <c r="O703" s="9"/>
      <c r="AS703" s="5" t="s">
        <v>23</v>
      </c>
      <c r="AT703" s="4" t="s">
        <v>442</v>
      </c>
      <c r="AU703" s="4" t="s">
        <v>427</v>
      </c>
      <c r="AV703" s="4" t="s">
        <v>429</v>
      </c>
      <c r="AW703" s="4" t="s">
        <v>443</v>
      </c>
      <c r="AX703" s="4" t="s">
        <v>448</v>
      </c>
    </row>
    <row r="704" spans="9:50" x14ac:dyDescent="0.25">
      <c r="I704" s="9" t="s">
        <v>262</v>
      </c>
      <c r="J704" s="9" t="s">
        <v>399</v>
      </c>
      <c r="K704" s="9"/>
      <c r="L704" s="9"/>
      <c r="M704" s="9"/>
      <c r="N704" s="9"/>
      <c r="O704" s="9"/>
      <c r="AS704" s="5" t="s">
        <v>365</v>
      </c>
      <c r="AT704" s="4">
        <v>1800.83</v>
      </c>
      <c r="AU704" s="4">
        <v>47.524999999999999</v>
      </c>
      <c r="AV704" s="4">
        <v>1867.94</v>
      </c>
      <c r="AW704" s="4">
        <v>411.64400000000001</v>
      </c>
      <c r="AX704" s="4">
        <v>10959.6</v>
      </c>
    </row>
    <row r="705" spans="9:50" x14ac:dyDescent="0.25">
      <c r="I705" s="9"/>
      <c r="J705" s="9" t="s">
        <v>372</v>
      </c>
      <c r="K705" s="9"/>
      <c r="L705" s="9"/>
      <c r="M705" s="9"/>
      <c r="N705" s="9"/>
      <c r="O705" s="9"/>
      <c r="AS705" s="5" t="s">
        <v>371</v>
      </c>
      <c r="AT705" s="4" t="s">
        <v>372</v>
      </c>
      <c r="AU705" s="4" t="s">
        <v>372</v>
      </c>
      <c r="AV705" s="4" t="s">
        <v>372</v>
      </c>
      <c r="AW705" s="4" t="s">
        <v>372</v>
      </c>
      <c r="AX705" s="4" t="s">
        <v>372</v>
      </c>
    </row>
    <row r="706" spans="9:50" x14ac:dyDescent="0.25">
      <c r="I706" s="9"/>
      <c r="J706" s="9"/>
      <c r="K706" s="9"/>
      <c r="L706" s="9"/>
      <c r="M706" s="9"/>
      <c r="N706" s="9"/>
      <c r="O706" s="9"/>
      <c r="AS706" s="5" t="s">
        <v>25</v>
      </c>
      <c r="AT706" s="4" t="s">
        <v>442</v>
      </c>
      <c r="AU706" s="4" t="s">
        <v>427</v>
      </c>
      <c r="AV706" s="4" t="s">
        <v>429</v>
      </c>
      <c r="AW706" s="4" t="s">
        <v>443</v>
      </c>
      <c r="AX706" s="4" t="s">
        <v>448</v>
      </c>
    </row>
    <row r="707" spans="9:50" x14ac:dyDescent="0.25">
      <c r="I707" s="9"/>
      <c r="J707" s="9"/>
      <c r="K707" s="9"/>
      <c r="L707" s="9"/>
      <c r="M707" s="9"/>
      <c r="N707" s="9"/>
      <c r="O707" s="9"/>
      <c r="AS707" s="5" t="s">
        <v>365</v>
      </c>
      <c r="AT707" s="4">
        <v>1554.93</v>
      </c>
      <c r="AU707" s="4">
        <v>7.6051299999999999E-4</v>
      </c>
      <c r="AV707" s="4">
        <v>2031.08</v>
      </c>
      <c r="AW707" s="4">
        <v>335.14100000000002</v>
      </c>
      <c r="AX707" s="4" t="s">
        <v>490</v>
      </c>
    </row>
    <row r="708" spans="9:50" x14ac:dyDescent="0.25">
      <c r="I708" s="9" t="s">
        <v>373</v>
      </c>
      <c r="J708" s="9"/>
      <c r="K708" s="9"/>
      <c r="L708" s="9"/>
      <c r="M708" s="9"/>
      <c r="N708" s="9"/>
      <c r="O708" s="9"/>
      <c r="AS708" s="5" t="s">
        <v>371</v>
      </c>
      <c r="AT708" s="4" t="s">
        <v>372</v>
      </c>
      <c r="AU708" s="4" t="s">
        <v>372</v>
      </c>
      <c r="AV708" s="4" t="s">
        <v>372</v>
      </c>
      <c r="AW708" s="4" t="s">
        <v>372</v>
      </c>
      <c r="AX708" s="4" t="s">
        <v>372</v>
      </c>
    </row>
    <row r="709" spans="9:50" x14ac:dyDescent="0.25">
      <c r="I709" s="9" t="s">
        <v>361</v>
      </c>
      <c r="J709" s="9" t="s">
        <v>365</v>
      </c>
      <c r="K709" s="9" t="s">
        <v>360</v>
      </c>
      <c r="L709" s="9"/>
      <c r="M709" s="9"/>
      <c r="N709" s="9"/>
      <c r="O709" s="9"/>
      <c r="AS709" s="5" t="s">
        <v>27</v>
      </c>
      <c r="AT709" s="4" t="s">
        <v>442</v>
      </c>
      <c r="AU709" s="4" t="s">
        <v>427</v>
      </c>
      <c r="AV709" s="4" t="s">
        <v>429</v>
      </c>
      <c r="AW709" s="4" t="s">
        <v>443</v>
      </c>
      <c r="AX709" s="4" t="s">
        <v>448</v>
      </c>
    </row>
    <row r="710" spans="9:50" x14ac:dyDescent="0.25">
      <c r="I710" s="9"/>
      <c r="J710" s="9" t="s">
        <v>371</v>
      </c>
      <c r="K710" s="9"/>
      <c r="L710" s="9"/>
      <c r="M710" s="9"/>
      <c r="N710" s="9"/>
      <c r="O710" s="9"/>
      <c r="AS710" s="5" t="s">
        <v>365</v>
      </c>
      <c r="AT710" s="4">
        <v>1462.63</v>
      </c>
      <c r="AU710" s="4">
        <v>1358.86</v>
      </c>
      <c r="AV710" s="4">
        <v>156.70500000000001</v>
      </c>
      <c r="AW710" s="4">
        <v>251.011</v>
      </c>
      <c r="AX710" s="4">
        <v>9812.11</v>
      </c>
    </row>
    <row r="711" spans="9:50" x14ac:dyDescent="0.25">
      <c r="I711" s="9" t="s">
        <v>263</v>
      </c>
      <c r="J711" s="9" t="s">
        <v>400</v>
      </c>
      <c r="K711" s="9">
        <v>540</v>
      </c>
      <c r="L711" s="9"/>
      <c r="M711" s="9"/>
      <c r="N711" s="9"/>
      <c r="O711" s="9"/>
      <c r="AS711" s="5" t="s">
        <v>371</v>
      </c>
      <c r="AT711" s="4" t="s">
        <v>372</v>
      </c>
      <c r="AU711" s="4" t="s">
        <v>372</v>
      </c>
      <c r="AV711" s="4" t="s">
        <v>372</v>
      </c>
      <c r="AW711" s="4" t="s">
        <v>372</v>
      </c>
      <c r="AX711" s="4" t="s">
        <v>372</v>
      </c>
    </row>
    <row r="712" spans="9:50" x14ac:dyDescent="0.25">
      <c r="I712" s="9"/>
      <c r="J712" s="9" t="s">
        <v>372</v>
      </c>
      <c r="K712" s="9"/>
      <c r="L712" s="9"/>
      <c r="M712" s="9"/>
      <c r="N712" s="9"/>
      <c r="O712" s="9"/>
      <c r="AS712" s="5" t="s">
        <v>29</v>
      </c>
      <c r="AT712" s="4" t="s">
        <v>442</v>
      </c>
      <c r="AU712" s="4" t="s">
        <v>427</v>
      </c>
      <c r="AV712" s="4" t="s">
        <v>429</v>
      </c>
      <c r="AW712" s="4" t="s">
        <v>443</v>
      </c>
      <c r="AX712" s="4" t="s">
        <v>448</v>
      </c>
    </row>
    <row r="713" spans="9:50" x14ac:dyDescent="0.25">
      <c r="I713" s="9" t="s">
        <v>262</v>
      </c>
      <c r="J713" s="9" t="s">
        <v>401</v>
      </c>
      <c r="K713" s="9"/>
      <c r="L713" s="9"/>
      <c r="M713" s="9"/>
      <c r="N713" s="9"/>
      <c r="O713" s="9"/>
      <c r="AS713" s="5" t="s">
        <v>365</v>
      </c>
      <c r="AT713" s="4">
        <v>1702.2</v>
      </c>
      <c r="AU713" s="4">
        <v>2.4356000000000002E-9</v>
      </c>
      <c r="AV713" s="4">
        <v>58.983499999999999</v>
      </c>
      <c r="AW713" s="4">
        <v>495.76799999999997</v>
      </c>
      <c r="AX713" s="4">
        <v>9268.25</v>
      </c>
    </row>
    <row r="714" spans="9:50" x14ac:dyDescent="0.25">
      <c r="I714" s="9"/>
      <c r="J714" s="9" t="s">
        <v>372</v>
      </c>
      <c r="K714" s="9"/>
      <c r="L714" s="9"/>
      <c r="M714" s="9"/>
      <c r="N714" s="9"/>
      <c r="O714" s="9"/>
      <c r="AS714" s="5" t="s">
        <v>371</v>
      </c>
      <c r="AT714" s="4" t="s">
        <v>372</v>
      </c>
      <c r="AU714" s="4" t="s">
        <v>372</v>
      </c>
      <c r="AV714" s="4" t="s">
        <v>372</v>
      </c>
      <c r="AW714" s="4" t="s">
        <v>372</v>
      </c>
      <c r="AX714" s="4" t="s">
        <v>372</v>
      </c>
    </row>
    <row r="715" spans="9:50" x14ac:dyDescent="0.25">
      <c r="I715" s="9"/>
      <c r="J715" s="9"/>
      <c r="K715" s="9"/>
      <c r="L715" s="9"/>
      <c r="M715" s="9"/>
      <c r="N715" s="9"/>
      <c r="O715" s="9"/>
      <c r="AS715" s="5" t="s">
        <v>31</v>
      </c>
      <c r="AT715" s="4" t="s">
        <v>442</v>
      </c>
      <c r="AU715" s="4" t="s">
        <v>427</v>
      </c>
      <c r="AV715" s="4" t="s">
        <v>429</v>
      </c>
      <c r="AW715" s="4" t="s">
        <v>443</v>
      </c>
      <c r="AX715" s="4" t="s">
        <v>448</v>
      </c>
    </row>
    <row r="716" spans="9:50" x14ac:dyDescent="0.25">
      <c r="I716" s="9"/>
      <c r="J716" s="9"/>
      <c r="K716" s="9"/>
      <c r="L716" s="9"/>
      <c r="M716" s="9"/>
      <c r="N716" s="9"/>
      <c r="O716" s="9"/>
      <c r="AS716" s="5" t="s">
        <v>365</v>
      </c>
      <c r="AT716" s="4">
        <v>2033.48</v>
      </c>
      <c r="AU716" s="4" t="s">
        <v>17</v>
      </c>
      <c r="AV716" s="4">
        <v>406.11599999999999</v>
      </c>
      <c r="AW716" s="4">
        <v>481.69400000000002</v>
      </c>
      <c r="AX716" s="4">
        <v>8698.9</v>
      </c>
    </row>
    <row r="717" spans="9:50" x14ac:dyDescent="0.25">
      <c r="I717" s="9" t="s">
        <v>375</v>
      </c>
      <c r="J717" s="9"/>
      <c r="K717" s="9"/>
      <c r="L717" s="9"/>
      <c r="M717" s="9"/>
      <c r="N717" s="9"/>
      <c r="O717" s="9"/>
      <c r="AS717" s="5" t="s">
        <v>371</v>
      </c>
      <c r="AT717" s="4" t="s">
        <v>372</v>
      </c>
      <c r="AU717" s="4" t="s">
        <v>372</v>
      </c>
      <c r="AV717" s="4" t="s">
        <v>372</v>
      </c>
      <c r="AW717" s="4" t="s">
        <v>372</v>
      </c>
      <c r="AX717" s="4" t="s">
        <v>372</v>
      </c>
    </row>
    <row r="718" spans="9:50" x14ac:dyDescent="0.25">
      <c r="I718" s="9"/>
      <c r="J718" s="9"/>
      <c r="K718" s="9"/>
      <c r="L718" s="9"/>
      <c r="M718" s="9"/>
      <c r="N718" s="9"/>
      <c r="O718" s="9"/>
      <c r="AS718" s="5" t="s">
        <v>33</v>
      </c>
      <c r="AT718" s="4" t="s">
        <v>442</v>
      </c>
      <c r="AU718" s="4" t="s">
        <v>427</v>
      </c>
      <c r="AV718" s="4" t="s">
        <v>429</v>
      </c>
      <c r="AW718" s="4" t="s">
        <v>443</v>
      </c>
      <c r="AX718" s="4" t="s">
        <v>448</v>
      </c>
    </row>
    <row r="719" spans="9:50" x14ac:dyDescent="0.25">
      <c r="I719" s="9">
        <v>540</v>
      </c>
      <c r="J719" s="9" t="s">
        <v>263</v>
      </c>
      <c r="K719" s="9" t="s">
        <v>262</v>
      </c>
      <c r="L719" s="9"/>
      <c r="M719" s="9"/>
      <c r="N719" s="9"/>
      <c r="O719" s="9"/>
      <c r="AS719" s="5" t="s">
        <v>365</v>
      </c>
      <c r="AT719" s="4">
        <v>1547.17</v>
      </c>
      <c r="AU719" s="4">
        <v>491.90300000000002</v>
      </c>
      <c r="AV719" s="4">
        <v>84.440600000000003</v>
      </c>
      <c r="AW719" s="4">
        <v>808.57100000000003</v>
      </c>
      <c r="AX719" s="4">
        <v>8576.07</v>
      </c>
    </row>
    <row r="720" spans="9:50" x14ac:dyDescent="0.25">
      <c r="I720" s="9" t="s">
        <v>370</v>
      </c>
      <c r="J720" s="9" t="s">
        <v>398</v>
      </c>
      <c r="K720" s="9" t="s">
        <v>399</v>
      </c>
      <c r="L720" s="9"/>
      <c r="M720" s="9"/>
      <c r="N720" s="9"/>
      <c r="O720" s="9"/>
      <c r="AS720" s="5" t="s">
        <v>371</v>
      </c>
      <c r="AT720" s="4" t="s">
        <v>372</v>
      </c>
      <c r="AU720" s="4" t="s">
        <v>372</v>
      </c>
      <c r="AV720" s="4" t="s">
        <v>372</v>
      </c>
      <c r="AW720" s="4" t="s">
        <v>372</v>
      </c>
      <c r="AX720" s="4" t="s">
        <v>372</v>
      </c>
    </row>
    <row r="721" spans="9:50" x14ac:dyDescent="0.25">
      <c r="I721" s="9" t="s">
        <v>371</v>
      </c>
      <c r="J721" s="9" t="s">
        <v>372</v>
      </c>
      <c r="K721" s="9" t="s">
        <v>372</v>
      </c>
      <c r="L721" s="9"/>
      <c r="M721" s="9"/>
      <c r="N721" s="9"/>
      <c r="O721" s="9"/>
      <c r="AS721" s="5" t="s">
        <v>35</v>
      </c>
      <c r="AT721" s="4" t="s">
        <v>442</v>
      </c>
      <c r="AU721" s="4" t="s">
        <v>427</v>
      </c>
      <c r="AV721" s="4" t="s">
        <v>429</v>
      </c>
      <c r="AW721" s="4" t="s">
        <v>443</v>
      </c>
      <c r="AX721" s="4" t="s">
        <v>448</v>
      </c>
    </row>
    <row r="722" spans="9:50" x14ac:dyDescent="0.25">
      <c r="I722" s="9"/>
      <c r="J722" s="9"/>
      <c r="K722" s="9"/>
      <c r="L722" s="9"/>
      <c r="M722" s="9"/>
      <c r="N722" s="9"/>
      <c r="O722" s="9"/>
      <c r="AS722" s="5" t="s">
        <v>365</v>
      </c>
      <c r="AT722" s="4">
        <v>1692.95</v>
      </c>
      <c r="AU722" s="4">
        <v>564.54399999999998</v>
      </c>
      <c r="AV722" s="4">
        <v>4.9340400000000004</v>
      </c>
      <c r="AW722" s="4">
        <v>499.08199999999999</v>
      </c>
      <c r="AX722" s="4">
        <v>8206.67</v>
      </c>
    </row>
    <row r="723" spans="9:50" x14ac:dyDescent="0.25">
      <c r="I723" s="9" t="s">
        <v>376</v>
      </c>
      <c r="J723" s="9"/>
      <c r="K723" s="9"/>
      <c r="L723" s="9"/>
      <c r="M723" s="9"/>
      <c r="N723" s="9"/>
      <c r="O723" s="9"/>
      <c r="AS723" s="5" t="s">
        <v>371</v>
      </c>
      <c r="AT723" s="4" t="s">
        <v>372</v>
      </c>
      <c r="AU723" s="4" t="s">
        <v>372</v>
      </c>
      <c r="AV723" s="4" t="s">
        <v>372</v>
      </c>
      <c r="AW723" s="4" t="s">
        <v>372</v>
      </c>
      <c r="AX723" s="4" t="s">
        <v>372</v>
      </c>
    </row>
    <row r="724" spans="9:50" x14ac:dyDescent="0.25">
      <c r="I724" s="9"/>
      <c r="J724" s="9"/>
      <c r="K724" s="9"/>
      <c r="L724" s="9"/>
      <c r="M724" s="9"/>
      <c r="N724" s="9"/>
      <c r="O724" s="9"/>
      <c r="AS724" s="5" t="s">
        <v>37</v>
      </c>
      <c r="AT724" s="4" t="s">
        <v>442</v>
      </c>
      <c r="AU724" s="4" t="s">
        <v>427</v>
      </c>
      <c r="AV724" s="4" t="s">
        <v>429</v>
      </c>
      <c r="AW724" s="4" t="s">
        <v>443</v>
      </c>
      <c r="AX724" s="4" t="s">
        <v>448</v>
      </c>
    </row>
    <row r="725" spans="9:50" x14ac:dyDescent="0.25">
      <c r="I725" s="9">
        <v>540</v>
      </c>
      <c r="J725" s="9" t="s">
        <v>263</v>
      </c>
      <c r="K725" s="9" t="s">
        <v>262</v>
      </c>
      <c r="L725" s="9"/>
      <c r="M725" s="9"/>
      <c r="N725" s="9"/>
      <c r="O725" s="9"/>
      <c r="AS725" s="5" t="s">
        <v>365</v>
      </c>
      <c r="AT725" s="4">
        <v>1559.1</v>
      </c>
      <c r="AU725" s="4" t="s">
        <v>17</v>
      </c>
      <c r="AV725" s="4">
        <v>0.32847999999999999</v>
      </c>
      <c r="AW725" s="4">
        <v>679.72</v>
      </c>
      <c r="AX725" s="4">
        <v>8168.25</v>
      </c>
    </row>
    <row r="726" spans="9:50" x14ac:dyDescent="0.25">
      <c r="I726" s="9" t="s">
        <v>365</v>
      </c>
      <c r="J726" s="9" t="s">
        <v>400</v>
      </c>
      <c r="K726" s="9" t="s">
        <v>401</v>
      </c>
      <c r="L726" s="9"/>
      <c r="M726" s="9"/>
      <c r="N726" s="9"/>
      <c r="O726" s="9"/>
      <c r="AS726" s="5" t="s">
        <v>371</v>
      </c>
      <c r="AT726" s="4" t="s">
        <v>372</v>
      </c>
      <c r="AU726" s="4" t="s">
        <v>372</v>
      </c>
      <c r="AV726" s="4" t="s">
        <v>372</v>
      </c>
      <c r="AW726" s="4" t="s">
        <v>372</v>
      </c>
      <c r="AX726" s="4" t="s">
        <v>372</v>
      </c>
    </row>
    <row r="727" spans="9:50" x14ac:dyDescent="0.25">
      <c r="I727" s="9" t="s">
        <v>371</v>
      </c>
      <c r="J727" s="9" t="s">
        <v>372</v>
      </c>
      <c r="K727" s="9" t="s">
        <v>372</v>
      </c>
      <c r="L727" s="9"/>
      <c r="M727" s="9"/>
      <c r="N727" s="9"/>
      <c r="O727" s="9"/>
      <c r="AS727" s="5" t="s">
        <v>39</v>
      </c>
      <c r="AT727" s="4" t="s">
        <v>442</v>
      </c>
      <c r="AU727" s="4" t="s">
        <v>427</v>
      </c>
      <c r="AV727" s="4" t="s">
        <v>429</v>
      </c>
      <c r="AW727" s="4" t="s">
        <v>443</v>
      </c>
      <c r="AX727" s="4" t="s">
        <v>448</v>
      </c>
    </row>
    <row r="728" spans="9:50" x14ac:dyDescent="0.25">
      <c r="I728" s="9"/>
      <c r="J728" s="9"/>
      <c r="K728" s="9"/>
      <c r="L728" s="9"/>
      <c r="M728" s="9"/>
      <c r="N728" s="9"/>
      <c r="O728" s="9"/>
      <c r="AS728" s="5" t="s">
        <v>365</v>
      </c>
      <c r="AT728" s="4">
        <v>1772.62</v>
      </c>
      <c r="AU728" s="4" t="s">
        <v>17</v>
      </c>
      <c r="AV728" s="4" t="s">
        <v>17</v>
      </c>
      <c r="AW728" s="4">
        <v>444.459</v>
      </c>
      <c r="AX728" s="4">
        <v>8014.5</v>
      </c>
    </row>
    <row r="729" spans="9:50" x14ac:dyDescent="0.25">
      <c r="I729" s="9"/>
      <c r="J729" s="9"/>
      <c r="K729" s="9"/>
      <c r="L729" s="9"/>
      <c r="M729" s="9"/>
      <c r="N729" s="9"/>
      <c r="O729" s="9"/>
      <c r="AS729" s="5" t="s">
        <v>371</v>
      </c>
      <c r="AT729" s="4" t="s">
        <v>372</v>
      </c>
      <c r="AU729" s="4" t="s">
        <v>372</v>
      </c>
      <c r="AV729" s="4" t="s">
        <v>372</v>
      </c>
      <c r="AW729" s="4" t="s">
        <v>372</v>
      </c>
      <c r="AX729" s="4" t="s">
        <v>372</v>
      </c>
    </row>
    <row r="730" spans="9:50" x14ac:dyDescent="0.25">
      <c r="I730" s="9" t="s">
        <v>7</v>
      </c>
      <c r="J730" s="9"/>
      <c r="K730" s="9"/>
      <c r="L730" s="9"/>
      <c r="M730" s="9"/>
      <c r="N730" s="9"/>
      <c r="O730" s="9"/>
      <c r="AS730" s="5" t="s">
        <v>41</v>
      </c>
      <c r="AT730" s="4" t="s">
        <v>442</v>
      </c>
      <c r="AU730" s="4" t="s">
        <v>427</v>
      </c>
      <c r="AV730" s="4" t="s">
        <v>429</v>
      </c>
      <c r="AW730" s="4" t="s">
        <v>443</v>
      </c>
      <c r="AX730" s="4" t="s">
        <v>448</v>
      </c>
    </row>
    <row r="731" spans="9:50" x14ac:dyDescent="0.25">
      <c r="I731" s="9"/>
      <c r="J731" s="9"/>
      <c r="K731" s="9"/>
      <c r="L731" s="9"/>
      <c r="M731" s="9"/>
      <c r="N731" s="9"/>
      <c r="O731" s="9"/>
      <c r="AS731" s="5" t="s">
        <v>365</v>
      </c>
      <c r="AT731" s="4">
        <v>1770.41</v>
      </c>
      <c r="AU731" s="4">
        <v>241.24100000000001</v>
      </c>
      <c r="AV731" s="4">
        <v>1.2924100000000001</v>
      </c>
      <c r="AW731" s="4">
        <v>530.30899999999997</v>
      </c>
      <c r="AX731" s="4">
        <v>7182.3</v>
      </c>
    </row>
    <row r="732" spans="9:50" x14ac:dyDescent="0.25">
      <c r="I732" s="9" t="s">
        <v>360</v>
      </c>
      <c r="J732" s="9" t="s">
        <v>361</v>
      </c>
      <c r="K732" s="9" t="s">
        <v>362</v>
      </c>
      <c r="L732" s="9" t="s">
        <v>363</v>
      </c>
      <c r="M732" s="9" t="s">
        <v>364</v>
      </c>
      <c r="N732" s="9" t="s">
        <v>365</v>
      </c>
      <c r="O732" s="9" t="s">
        <v>366</v>
      </c>
      <c r="AS732" s="5" t="s">
        <v>371</v>
      </c>
      <c r="AT732" s="4" t="s">
        <v>372</v>
      </c>
      <c r="AU732" s="4" t="s">
        <v>372</v>
      </c>
      <c r="AV732" s="4" t="s">
        <v>372</v>
      </c>
      <c r="AW732" s="4" t="s">
        <v>372</v>
      </c>
      <c r="AX732" s="4" t="s">
        <v>372</v>
      </c>
    </row>
    <row r="733" spans="9:50" x14ac:dyDescent="0.25">
      <c r="I733" s="9">
        <v>570</v>
      </c>
      <c r="J733" s="9" t="s">
        <v>263</v>
      </c>
      <c r="K733" s="10">
        <v>10469979</v>
      </c>
      <c r="L733" s="10">
        <v>29842</v>
      </c>
      <c r="M733" s="10">
        <v>5589</v>
      </c>
      <c r="N733" s="10">
        <v>866823</v>
      </c>
      <c r="O733" s="9" t="s">
        <v>402</v>
      </c>
      <c r="AS733" s="5" t="s">
        <v>43</v>
      </c>
      <c r="AT733" s="4" t="s">
        <v>442</v>
      </c>
      <c r="AU733" s="4" t="s">
        <v>427</v>
      </c>
      <c r="AV733" s="4" t="s">
        <v>429</v>
      </c>
      <c r="AW733" s="4" t="s">
        <v>443</v>
      </c>
      <c r="AX733" s="4" t="s">
        <v>448</v>
      </c>
    </row>
    <row r="734" spans="9:50" x14ac:dyDescent="0.25">
      <c r="I734" s="9"/>
      <c r="J734" s="9" t="s">
        <v>262</v>
      </c>
      <c r="K734" s="10">
        <v>10448200</v>
      </c>
      <c r="L734" s="9" t="s">
        <v>403</v>
      </c>
      <c r="M734" s="10">
        <v>5589</v>
      </c>
      <c r="N734" s="10">
        <v>74373</v>
      </c>
      <c r="O734" s="11">
        <v>31593</v>
      </c>
      <c r="AS734" s="5" t="s">
        <v>365</v>
      </c>
      <c r="AT734" s="4">
        <v>1703.26</v>
      </c>
      <c r="AU734" s="4">
        <v>13.612399999999999</v>
      </c>
      <c r="AV734" s="4" t="s">
        <v>17</v>
      </c>
      <c r="AW734" s="4">
        <v>493.64800000000002</v>
      </c>
      <c r="AX734" s="4">
        <v>7379.89</v>
      </c>
    </row>
    <row r="735" spans="9:50" x14ac:dyDescent="0.25">
      <c r="I735" s="9"/>
      <c r="J735" s="9"/>
      <c r="K735" s="9"/>
      <c r="L735" s="9"/>
      <c r="M735" s="9"/>
      <c r="N735" s="9"/>
      <c r="O735" s="9"/>
      <c r="AS735" s="5" t="s">
        <v>371</v>
      </c>
      <c r="AT735" s="4" t="s">
        <v>372</v>
      </c>
      <c r="AU735" s="4" t="s">
        <v>372</v>
      </c>
      <c r="AV735" s="4" t="s">
        <v>372</v>
      </c>
      <c r="AW735" s="4" t="s">
        <v>372</v>
      </c>
      <c r="AX735" s="4" t="s">
        <v>372</v>
      </c>
    </row>
    <row r="736" spans="9:50" x14ac:dyDescent="0.25">
      <c r="I736" s="9"/>
      <c r="J736" s="9"/>
      <c r="K736" s="9"/>
      <c r="L736" s="9"/>
      <c r="M736" s="9"/>
      <c r="N736" s="9"/>
      <c r="O736" s="9"/>
      <c r="AS736" s="5" t="s">
        <v>45</v>
      </c>
      <c r="AT736" s="4" t="s">
        <v>442</v>
      </c>
      <c r="AU736" s="4" t="s">
        <v>427</v>
      </c>
      <c r="AV736" s="4" t="s">
        <v>429</v>
      </c>
      <c r="AW736" s="4" t="s">
        <v>443</v>
      </c>
      <c r="AX736" s="4" t="s">
        <v>448</v>
      </c>
    </row>
    <row r="737" spans="9:50" x14ac:dyDescent="0.25">
      <c r="I737" s="9" t="s">
        <v>369</v>
      </c>
      <c r="J737" s="9"/>
      <c r="K737" s="9"/>
      <c r="L737" s="9"/>
      <c r="M737" s="9"/>
      <c r="N737" s="9"/>
      <c r="O737" s="9"/>
      <c r="AS737" s="5" t="s">
        <v>365</v>
      </c>
      <c r="AT737" s="4">
        <v>1688.89</v>
      </c>
      <c r="AU737" s="4" t="s">
        <v>17</v>
      </c>
      <c r="AV737" s="4" t="s">
        <v>17</v>
      </c>
      <c r="AW737" s="4">
        <v>555.02700000000004</v>
      </c>
      <c r="AX737" s="4">
        <v>7460.57</v>
      </c>
    </row>
    <row r="738" spans="9:50" x14ac:dyDescent="0.25">
      <c r="I738" s="9" t="s">
        <v>361</v>
      </c>
      <c r="J738" s="9" t="s">
        <v>370</v>
      </c>
      <c r="K738" s="9" t="s">
        <v>360</v>
      </c>
      <c r="L738" s="9"/>
      <c r="M738" s="9"/>
      <c r="N738" s="9"/>
      <c r="O738" s="9"/>
      <c r="AS738" s="5" t="s">
        <v>371</v>
      </c>
      <c r="AT738" s="4" t="s">
        <v>372</v>
      </c>
      <c r="AU738" s="4" t="s">
        <v>372</v>
      </c>
      <c r="AV738" s="4" t="s">
        <v>372</v>
      </c>
      <c r="AW738" s="4" t="s">
        <v>372</v>
      </c>
      <c r="AX738" s="4" t="s">
        <v>372</v>
      </c>
    </row>
    <row r="739" spans="9:50" x14ac:dyDescent="0.25">
      <c r="I739" s="9"/>
      <c r="J739" s="9" t="s">
        <v>371</v>
      </c>
      <c r="K739" s="9"/>
      <c r="L739" s="9"/>
      <c r="M739" s="9"/>
      <c r="N739" s="9"/>
      <c r="O739" s="9"/>
      <c r="AS739" s="5" t="s">
        <v>47</v>
      </c>
      <c r="AT739" s="4" t="s">
        <v>442</v>
      </c>
      <c r="AU739" s="4" t="s">
        <v>427</v>
      </c>
      <c r="AV739" s="4" t="s">
        <v>429</v>
      </c>
      <c r="AW739" s="4" t="s">
        <v>443</v>
      </c>
      <c r="AX739" s="4" t="s">
        <v>448</v>
      </c>
    </row>
    <row r="740" spans="9:50" x14ac:dyDescent="0.25">
      <c r="I740" s="9" t="s">
        <v>263</v>
      </c>
      <c r="J740" s="9" t="s">
        <v>402</v>
      </c>
      <c r="K740" s="9">
        <v>570</v>
      </c>
      <c r="L740" s="9"/>
      <c r="M740" s="9"/>
      <c r="N740" s="9"/>
      <c r="O740" s="9"/>
      <c r="AS740" s="5" t="s">
        <v>365</v>
      </c>
      <c r="AT740" s="4">
        <v>1761.76</v>
      </c>
      <c r="AU740" s="4">
        <v>8.2473500000000001E-9</v>
      </c>
      <c r="AV740" s="4">
        <v>1.36158E-3</v>
      </c>
      <c r="AW740" s="4">
        <v>336.97899999999998</v>
      </c>
      <c r="AX740" s="4">
        <v>7086.44</v>
      </c>
    </row>
    <row r="741" spans="9:50" x14ac:dyDescent="0.25">
      <c r="I741" s="9"/>
      <c r="J741" s="9" t="s">
        <v>372</v>
      </c>
      <c r="K741" s="9"/>
      <c r="L741" s="9"/>
      <c r="M741" s="9"/>
      <c r="N741" s="9"/>
      <c r="O741" s="9"/>
      <c r="AS741" s="5" t="s">
        <v>371</v>
      </c>
      <c r="AT741" s="4" t="s">
        <v>372</v>
      </c>
      <c r="AU741" s="4" t="s">
        <v>372</v>
      </c>
      <c r="AV741" s="4" t="s">
        <v>372</v>
      </c>
      <c r="AW741" s="4" t="s">
        <v>372</v>
      </c>
      <c r="AX741" s="4" t="s">
        <v>372</v>
      </c>
    </row>
    <row r="742" spans="9:50" x14ac:dyDescent="0.25">
      <c r="I742" s="9" t="s">
        <v>262</v>
      </c>
      <c r="J742" s="11">
        <v>31593</v>
      </c>
      <c r="K742" s="9"/>
      <c r="L742" s="9"/>
      <c r="M742" s="9"/>
      <c r="N742" s="9"/>
      <c r="O742" s="9"/>
      <c r="AS742" s="5" t="s">
        <v>49</v>
      </c>
      <c r="AT742" s="4" t="s">
        <v>442</v>
      </c>
      <c r="AU742" s="4" t="s">
        <v>427</v>
      </c>
      <c r="AV742" s="4" t="s">
        <v>429</v>
      </c>
      <c r="AW742" s="4" t="s">
        <v>443</v>
      </c>
      <c r="AX742" s="4" t="s">
        <v>448</v>
      </c>
    </row>
    <row r="743" spans="9:50" x14ac:dyDescent="0.25">
      <c r="I743" s="9"/>
      <c r="J743" s="9" t="s">
        <v>372</v>
      </c>
      <c r="K743" s="9"/>
      <c r="L743" s="9"/>
      <c r="M743" s="9"/>
      <c r="N743" s="9"/>
      <c r="O743" s="9"/>
      <c r="AS743" s="5" t="s">
        <v>365</v>
      </c>
      <c r="AT743" s="4">
        <v>1569.91</v>
      </c>
      <c r="AU743" s="4" t="s">
        <v>17</v>
      </c>
      <c r="AV743" s="4">
        <v>16.7621</v>
      </c>
      <c r="AW743" s="4">
        <v>475.79300000000001</v>
      </c>
      <c r="AX743" s="4">
        <v>6886.43</v>
      </c>
    </row>
    <row r="744" spans="9:50" x14ac:dyDescent="0.25">
      <c r="I744" s="9"/>
      <c r="J744" s="9"/>
      <c r="K744" s="9"/>
      <c r="L744" s="9"/>
      <c r="M744" s="9"/>
      <c r="N744" s="9"/>
      <c r="O744" s="9"/>
      <c r="AS744" s="5" t="s">
        <v>371</v>
      </c>
      <c r="AT744" s="4" t="s">
        <v>372</v>
      </c>
      <c r="AU744" s="4" t="s">
        <v>372</v>
      </c>
      <c r="AV744" s="4" t="s">
        <v>372</v>
      </c>
      <c r="AW744" s="4" t="s">
        <v>372</v>
      </c>
      <c r="AX744" s="4" t="s">
        <v>372</v>
      </c>
    </row>
    <row r="745" spans="9:50" x14ac:dyDescent="0.25">
      <c r="I745" s="9"/>
      <c r="J745" s="9"/>
      <c r="K745" s="9"/>
      <c r="L745" s="9"/>
      <c r="M745" s="9"/>
      <c r="N745" s="9"/>
      <c r="O745" s="9"/>
      <c r="AS745" s="5" t="s">
        <v>51</v>
      </c>
      <c r="AT745" s="4" t="s">
        <v>442</v>
      </c>
      <c r="AU745" s="4" t="s">
        <v>427</v>
      </c>
      <c r="AV745" s="4" t="s">
        <v>429</v>
      </c>
      <c r="AW745" s="4" t="s">
        <v>443</v>
      </c>
      <c r="AX745" s="4" t="s">
        <v>448</v>
      </c>
    </row>
    <row r="746" spans="9:50" x14ac:dyDescent="0.25">
      <c r="I746" s="9" t="s">
        <v>373</v>
      </c>
      <c r="J746" s="9"/>
      <c r="K746" s="9"/>
      <c r="L746" s="9"/>
      <c r="M746" s="9"/>
      <c r="N746" s="9"/>
      <c r="O746" s="9"/>
      <c r="AS746" s="5" t="s">
        <v>365</v>
      </c>
      <c r="AT746" s="4">
        <v>1431.24</v>
      </c>
      <c r="AU746" s="4" t="s">
        <v>17</v>
      </c>
      <c r="AV746" s="4">
        <v>402.27300000000002</v>
      </c>
      <c r="AW746" s="4">
        <v>385.17099999999999</v>
      </c>
      <c r="AX746" s="4" t="s">
        <v>595</v>
      </c>
    </row>
    <row r="747" spans="9:50" x14ac:dyDescent="0.25">
      <c r="I747" s="9" t="s">
        <v>361</v>
      </c>
      <c r="J747" s="9" t="s">
        <v>365</v>
      </c>
      <c r="K747" s="9" t="s">
        <v>360</v>
      </c>
      <c r="L747" s="9"/>
      <c r="M747" s="9"/>
      <c r="N747" s="9"/>
      <c r="O747" s="9"/>
      <c r="AS747" s="5" t="s">
        <v>371</v>
      </c>
      <c r="AT747" s="4" t="s">
        <v>372</v>
      </c>
      <c r="AU747" s="4" t="s">
        <v>372</v>
      </c>
      <c r="AV747" s="4" t="s">
        <v>372</v>
      </c>
      <c r="AW747" s="4" t="s">
        <v>372</v>
      </c>
      <c r="AX747" s="4" t="s">
        <v>372</v>
      </c>
    </row>
    <row r="748" spans="9:50" x14ac:dyDescent="0.25">
      <c r="I748" s="9"/>
      <c r="J748" s="9" t="s">
        <v>371</v>
      </c>
      <c r="K748" s="9"/>
      <c r="L748" s="9"/>
      <c r="M748" s="9"/>
      <c r="N748" s="9"/>
      <c r="O748" s="9"/>
      <c r="AS748" s="5" t="s">
        <v>53</v>
      </c>
      <c r="AT748" s="4" t="s">
        <v>442</v>
      </c>
      <c r="AU748" s="4" t="s">
        <v>427</v>
      </c>
      <c r="AV748" s="4" t="s">
        <v>429</v>
      </c>
      <c r="AW748" s="4" t="s">
        <v>443</v>
      </c>
      <c r="AX748" s="4" t="s">
        <v>448</v>
      </c>
    </row>
    <row r="749" spans="9:50" x14ac:dyDescent="0.25">
      <c r="I749" s="9" t="s">
        <v>263</v>
      </c>
      <c r="J749" s="10">
        <v>155095</v>
      </c>
      <c r="K749" s="9">
        <v>570</v>
      </c>
      <c r="L749" s="9"/>
      <c r="M749" s="9"/>
      <c r="N749" s="9"/>
      <c r="O749" s="9"/>
      <c r="AS749" s="5" t="s">
        <v>365</v>
      </c>
      <c r="AT749" s="4">
        <v>1236.78</v>
      </c>
      <c r="AU749" s="4" t="s">
        <v>17</v>
      </c>
      <c r="AV749" s="4">
        <v>0.75384200000000001</v>
      </c>
      <c r="AW749" s="4">
        <v>604.721</v>
      </c>
      <c r="AX749" s="4">
        <v>7053.43</v>
      </c>
    </row>
    <row r="750" spans="9:50" x14ac:dyDescent="0.25">
      <c r="I750" s="9"/>
      <c r="J750" s="9" t="s">
        <v>372</v>
      </c>
      <c r="K750" s="9"/>
      <c r="L750" s="9"/>
      <c r="M750" s="9"/>
      <c r="N750" s="9"/>
      <c r="O750" s="9"/>
      <c r="AS750" s="5" t="s">
        <v>371</v>
      </c>
      <c r="AT750" s="4" t="s">
        <v>372</v>
      </c>
      <c r="AU750" s="4" t="s">
        <v>372</v>
      </c>
      <c r="AV750" s="4" t="s">
        <v>372</v>
      </c>
      <c r="AW750" s="4" t="s">
        <v>372</v>
      </c>
      <c r="AX750" s="4" t="s">
        <v>372</v>
      </c>
    </row>
    <row r="751" spans="9:50" x14ac:dyDescent="0.25">
      <c r="I751" s="9" t="s">
        <v>262</v>
      </c>
      <c r="J751" s="10">
        <v>133071</v>
      </c>
      <c r="K751" s="9"/>
      <c r="L751" s="9"/>
      <c r="M751" s="9"/>
      <c r="N751" s="9"/>
      <c r="O751" s="9"/>
      <c r="AS751" s="5" t="s">
        <v>55</v>
      </c>
      <c r="AT751" s="4" t="s">
        <v>442</v>
      </c>
      <c r="AU751" s="4" t="s">
        <v>427</v>
      </c>
      <c r="AV751" s="4" t="s">
        <v>429</v>
      </c>
      <c r="AW751" s="4" t="s">
        <v>443</v>
      </c>
      <c r="AX751" s="4" t="s">
        <v>448</v>
      </c>
    </row>
    <row r="752" spans="9:50" x14ac:dyDescent="0.25">
      <c r="I752" s="9"/>
      <c r="J752" s="9" t="s">
        <v>372</v>
      </c>
      <c r="K752" s="9"/>
      <c r="L752" s="9"/>
      <c r="M752" s="9"/>
      <c r="N752" s="9"/>
      <c r="O752" s="9"/>
      <c r="AS752" s="5" t="s">
        <v>365</v>
      </c>
      <c r="AT752" s="4">
        <v>1426.22</v>
      </c>
      <c r="AU752" s="4">
        <v>6.0633400000000002</v>
      </c>
      <c r="AV752" s="4">
        <v>123.401</v>
      </c>
      <c r="AW752" s="4">
        <v>277.96600000000001</v>
      </c>
      <c r="AX752" s="4">
        <v>6589.17</v>
      </c>
    </row>
    <row r="753" spans="9:50" x14ac:dyDescent="0.25">
      <c r="I753" s="9"/>
      <c r="J753" s="9"/>
      <c r="K753" s="9"/>
      <c r="L753" s="9"/>
      <c r="M753" s="9"/>
      <c r="N753" s="9"/>
      <c r="O753" s="9"/>
      <c r="AS753" s="5" t="s">
        <v>371</v>
      </c>
      <c r="AT753" s="4" t="s">
        <v>372</v>
      </c>
      <c r="AU753" s="4" t="s">
        <v>372</v>
      </c>
      <c r="AV753" s="4" t="s">
        <v>372</v>
      </c>
      <c r="AW753" s="4" t="s">
        <v>372</v>
      </c>
      <c r="AX753" s="4" t="s">
        <v>372</v>
      </c>
    </row>
    <row r="754" spans="9:50" x14ac:dyDescent="0.25">
      <c r="I754" s="9"/>
      <c r="J754" s="9"/>
      <c r="K754" s="9"/>
      <c r="L754" s="9"/>
      <c r="M754" s="9"/>
      <c r="N754" s="9"/>
      <c r="O754" s="9"/>
      <c r="AS754" s="5" t="s">
        <v>57</v>
      </c>
      <c r="AT754" s="4" t="s">
        <v>442</v>
      </c>
      <c r="AU754" s="4" t="s">
        <v>427</v>
      </c>
      <c r="AV754" s="4" t="s">
        <v>429</v>
      </c>
      <c r="AW754" s="4" t="s">
        <v>443</v>
      </c>
      <c r="AX754" s="4" t="s">
        <v>448</v>
      </c>
    </row>
    <row r="755" spans="9:50" x14ac:dyDescent="0.25">
      <c r="I755" s="9" t="s">
        <v>375</v>
      </c>
      <c r="J755" s="9"/>
      <c r="K755" s="9"/>
      <c r="L755" s="9"/>
      <c r="M755" s="9"/>
      <c r="N755" s="9"/>
      <c r="O755" s="9"/>
      <c r="AS755" s="5" t="s">
        <v>365</v>
      </c>
      <c r="AT755" s="4">
        <v>1059.33</v>
      </c>
      <c r="AU755" s="4" t="s">
        <v>17</v>
      </c>
      <c r="AV755" s="4">
        <v>0.100485</v>
      </c>
      <c r="AW755" s="4">
        <v>416.27</v>
      </c>
      <c r="AX755" s="4">
        <v>6753.71</v>
      </c>
    </row>
    <row r="756" spans="9:50" x14ac:dyDescent="0.25">
      <c r="I756" s="9"/>
      <c r="J756" s="9"/>
      <c r="K756" s="9"/>
      <c r="L756" s="9"/>
      <c r="M756" s="9"/>
      <c r="N756" s="9"/>
      <c r="O756" s="9"/>
      <c r="AS756" s="5" t="s">
        <v>371</v>
      </c>
      <c r="AT756" s="4" t="s">
        <v>372</v>
      </c>
      <c r="AU756" s="4" t="s">
        <v>372</v>
      </c>
      <c r="AV756" s="4" t="s">
        <v>372</v>
      </c>
      <c r="AW756" s="4" t="s">
        <v>372</v>
      </c>
      <c r="AX756" s="4" t="s">
        <v>372</v>
      </c>
    </row>
    <row r="757" spans="9:50" x14ac:dyDescent="0.25">
      <c r="I757" s="9">
        <v>570</v>
      </c>
      <c r="J757" s="9" t="s">
        <v>263</v>
      </c>
      <c r="K757" s="9" t="s">
        <v>262</v>
      </c>
      <c r="L757" s="9"/>
      <c r="M757" s="9"/>
      <c r="N757" s="9"/>
      <c r="O757" s="9"/>
      <c r="AS757" s="5" t="s">
        <v>59</v>
      </c>
      <c r="AT757" s="4" t="s">
        <v>442</v>
      </c>
      <c r="AU757" s="4" t="s">
        <v>427</v>
      </c>
      <c r="AV757" s="4" t="s">
        <v>429</v>
      </c>
      <c r="AW757" s="4" t="s">
        <v>443</v>
      </c>
      <c r="AX757" s="4" t="s">
        <v>448</v>
      </c>
    </row>
    <row r="758" spans="9:50" x14ac:dyDescent="0.25">
      <c r="I758" s="9" t="s">
        <v>370</v>
      </c>
      <c r="J758" s="9" t="s">
        <v>402</v>
      </c>
      <c r="K758" s="11">
        <v>31593</v>
      </c>
      <c r="L758" s="9"/>
      <c r="M758" s="9"/>
      <c r="N758" s="9"/>
      <c r="O758" s="9"/>
      <c r="AS758" s="5" t="s">
        <v>365</v>
      </c>
      <c r="AT758" s="4">
        <v>1475.5</v>
      </c>
      <c r="AU758" s="4" t="s">
        <v>17</v>
      </c>
      <c r="AV758" s="4" t="s">
        <v>17</v>
      </c>
      <c r="AW758" s="4">
        <v>287.86599999999999</v>
      </c>
      <c r="AX758" s="4">
        <v>6423.54</v>
      </c>
    </row>
    <row r="759" spans="9:50" x14ac:dyDescent="0.25">
      <c r="I759" s="9" t="s">
        <v>371</v>
      </c>
      <c r="J759" s="9" t="s">
        <v>372</v>
      </c>
      <c r="K759" s="9" t="s">
        <v>372</v>
      </c>
      <c r="L759" s="9"/>
      <c r="M759" s="9"/>
      <c r="N759" s="9"/>
      <c r="O759" s="9"/>
      <c r="AS759" s="5" t="s">
        <v>371</v>
      </c>
      <c r="AT759" s="4" t="s">
        <v>372</v>
      </c>
      <c r="AU759" s="4" t="s">
        <v>372</v>
      </c>
      <c r="AV759" s="4" t="s">
        <v>372</v>
      </c>
      <c r="AW759" s="4" t="s">
        <v>372</v>
      </c>
      <c r="AX759" s="4" t="s">
        <v>372</v>
      </c>
    </row>
    <row r="760" spans="9:50" x14ac:dyDescent="0.25">
      <c r="I760" s="9"/>
      <c r="J760" s="9"/>
      <c r="K760" s="9"/>
      <c r="L760" s="9"/>
      <c r="M760" s="9"/>
      <c r="N760" s="9"/>
      <c r="O760" s="9"/>
      <c r="AS760" s="5" t="s">
        <v>61</v>
      </c>
      <c r="AT760" s="4" t="s">
        <v>442</v>
      </c>
      <c r="AU760" s="4" t="s">
        <v>427</v>
      </c>
      <c r="AV760" s="4" t="s">
        <v>429</v>
      </c>
      <c r="AW760" s="4" t="s">
        <v>443</v>
      </c>
      <c r="AX760" s="4" t="s">
        <v>448</v>
      </c>
    </row>
    <row r="761" spans="9:50" x14ac:dyDescent="0.25">
      <c r="I761" s="9" t="s">
        <v>376</v>
      </c>
      <c r="J761" s="9"/>
      <c r="K761" s="9"/>
      <c r="L761" s="9"/>
      <c r="M761" s="9"/>
      <c r="N761" s="9"/>
      <c r="O761" s="9"/>
      <c r="AS761" s="5" t="s">
        <v>365</v>
      </c>
      <c r="AT761" s="4">
        <v>1275.51</v>
      </c>
      <c r="AU761" s="4">
        <v>2.8308200000000002E-7</v>
      </c>
      <c r="AV761" s="4">
        <v>2.43763</v>
      </c>
      <c r="AW761" s="4">
        <v>164.29900000000001</v>
      </c>
      <c r="AX761" s="4">
        <v>6241.44</v>
      </c>
    </row>
    <row r="762" spans="9:50" x14ac:dyDescent="0.25">
      <c r="I762" s="9"/>
      <c r="J762" s="9"/>
      <c r="K762" s="9"/>
      <c r="L762" s="9"/>
      <c r="M762" s="9"/>
      <c r="N762" s="9"/>
      <c r="O762" s="9"/>
      <c r="AS762" s="5" t="s">
        <v>371</v>
      </c>
      <c r="AT762" s="4" t="s">
        <v>372</v>
      </c>
      <c r="AU762" s="4" t="s">
        <v>372</v>
      </c>
      <c r="AV762" s="4" t="s">
        <v>372</v>
      </c>
      <c r="AW762" s="4" t="s">
        <v>372</v>
      </c>
      <c r="AX762" s="4" t="s">
        <v>372</v>
      </c>
    </row>
    <row r="763" spans="9:50" x14ac:dyDescent="0.25">
      <c r="I763" s="9">
        <v>570</v>
      </c>
      <c r="J763" s="9" t="s">
        <v>263</v>
      </c>
      <c r="K763" s="9" t="s">
        <v>262</v>
      </c>
      <c r="L763" s="9"/>
      <c r="M763" s="9"/>
      <c r="N763" s="9"/>
      <c r="O763" s="9"/>
      <c r="AS763" s="5" t="s">
        <v>63</v>
      </c>
      <c r="AT763" s="4" t="s">
        <v>442</v>
      </c>
      <c r="AU763" s="4" t="s">
        <v>427</v>
      </c>
      <c r="AV763" s="4" t="s">
        <v>429</v>
      </c>
      <c r="AW763" s="4" t="s">
        <v>443</v>
      </c>
      <c r="AX763" s="4" t="s">
        <v>448</v>
      </c>
    </row>
    <row r="764" spans="9:50" x14ac:dyDescent="0.25">
      <c r="I764" s="9" t="s">
        <v>365</v>
      </c>
      <c r="J764" s="10">
        <v>155095</v>
      </c>
      <c r="K764" s="10">
        <v>133071</v>
      </c>
      <c r="L764" s="9"/>
      <c r="M764" s="9"/>
      <c r="N764" s="9"/>
      <c r="O764" s="9"/>
      <c r="AS764" s="5" t="s">
        <v>365</v>
      </c>
      <c r="AT764" s="4">
        <v>1367.99</v>
      </c>
      <c r="AU764" s="4">
        <v>50.659100000000002</v>
      </c>
      <c r="AV764" s="4">
        <v>161.185</v>
      </c>
      <c r="AW764" s="4">
        <v>131.666</v>
      </c>
      <c r="AX764" s="4">
        <v>6577.01</v>
      </c>
    </row>
    <row r="765" spans="9:50" x14ac:dyDescent="0.25">
      <c r="I765" s="9" t="s">
        <v>371</v>
      </c>
      <c r="J765" s="9" t="s">
        <v>372</v>
      </c>
      <c r="K765" s="9" t="s">
        <v>372</v>
      </c>
      <c r="L765" s="9"/>
      <c r="M765" s="9"/>
      <c r="N765" s="9"/>
      <c r="O765" s="9"/>
      <c r="AS765" s="5" t="s">
        <v>371</v>
      </c>
      <c r="AT765" s="4" t="s">
        <v>372</v>
      </c>
      <c r="AU765" s="4" t="s">
        <v>372</v>
      </c>
      <c r="AV765" s="4" t="s">
        <v>372</v>
      </c>
      <c r="AW765" s="4" t="s">
        <v>372</v>
      </c>
      <c r="AX765" s="4" t="s">
        <v>372</v>
      </c>
    </row>
    <row r="766" spans="9:50" x14ac:dyDescent="0.25">
      <c r="I766" s="9"/>
      <c r="J766" s="9"/>
      <c r="K766" s="9"/>
      <c r="L766" s="9"/>
      <c r="M766" s="9"/>
      <c r="N766" s="9"/>
      <c r="O766" s="9"/>
      <c r="AT766" s="4"/>
      <c r="AU766" s="4"/>
      <c r="AV766" s="4"/>
      <c r="AW766" s="4"/>
      <c r="AX766" s="4"/>
    </row>
    <row r="767" spans="9:50" x14ac:dyDescent="0.25">
      <c r="I767" s="9"/>
      <c r="J767" s="9"/>
      <c r="K767" s="9"/>
      <c r="L767" s="9"/>
      <c r="M767" s="9"/>
      <c r="N767" s="9"/>
      <c r="O767" s="9"/>
      <c r="AT767" s="4"/>
      <c r="AU767" s="4"/>
      <c r="AV767" s="4"/>
      <c r="AW767" s="4"/>
      <c r="AX767" s="4"/>
    </row>
    <row r="768" spans="9:50" x14ac:dyDescent="0.25">
      <c r="I768" s="9" t="s">
        <v>7</v>
      </c>
      <c r="J768" s="9"/>
      <c r="K768" s="9"/>
      <c r="L768" s="9"/>
      <c r="M768" s="9"/>
      <c r="N768" s="9"/>
      <c r="O768" s="9"/>
    </row>
    <row r="769" spans="9:15" x14ac:dyDescent="0.25">
      <c r="I769" s="9"/>
      <c r="J769" s="9"/>
      <c r="K769" s="9"/>
      <c r="L769" s="9"/>
      <c r="M769" s="9"/>
      <c r="N769" s="9"/>
      <c r="O769" s="9"/>
    </row>
    <row r="770" spans="9:15" x14ac:dyDescent="0.25">
      <c r="I770" s="9" t="s">
        <v>360</v>
      </c>
      <c r="J770" s="9" t="s">
        <v>361</v>
      </c>
      <c r="K770" s="9" t="s">
        <v>362</v>
      </c>
      <c r="L770" s="9" t="s">
        <v>363</v>
      </c>
      <c r="M770" s="9" t="s">
        <v>364</v>
      </c>
      <c r="N770" s="9" t="s">
        <v>365</v>
      </c>
      <c r="O770" s="9" t="s">
        <v>366</v>
      </c>
    </row>
    <row r="771" spans="9:15" x14ac:dyDescent="0.25">
      <c r="I771" s="9">
        <v>600</v>
      </c>
      <c r="J771" s="9" t="s">
        <v>263</v>
      </c>
      <c r="K771" s="10">
        <v>10470000</v>
      </c>
      <c r="L771" s="10">
        <v>27864</v>
      </c>
      <c r="M771" s="10">
        <v>5589</v>
      </c>
      <c r="N771" s="10">
        <v>752180</v>
      </c>
      <c r="O771" s="9" t="s">
        <v>404</v>
      </c>
    </row>
    <row r="772" spans="9:15" x14ac:dyDescent="0.25">
      <c r="I772" s="9"/>
      <c r="J772" s="9" t="s">
        <v>262</v>
      </c>
      <c r="K772" s="10">
        <v>10446993</v>
      </c>
      <c r="L772" s="10">
        <v>28826</v>
      </c>
      <c r="M772" s="10">
        <v>5589</v>
      </c>
      <c r="N772" s="10">
        <v>387000</v>
      </c>
      <c r="O772" s="9" t="s">
        <v>405</v>
      </c>
    </row>
    <row r="773" spans="9:15" x14ac:dyDescent="0.25">
      <c r="I773" s="9"/>
      <c r="J773" s="9"/>
      <c r="K773" s="9"/>
      <c r="L773" s="9"/>
      <c r="M773" s="9"/>
      <c r="N773" s="9"/>
      <c r="O773" s="9"/>
    </row>
    <row r="774" spans="9:15" x14ac:dyDescent="0.25">
      <c r="I774" s="9"/>
      <c r="J774" s="9"/>
      <c r="K774" s="9"/>
      <c r="L774" s="9"/>
      <c r="M774" s="9"/>
      <c r="N774" s="9"/>
      <c r="O774" s="9"/>
    </row>
    <row r="775" spans="9:15" x14ac:dyDescent="0.25">
      <c r="I775" s="9" t="s">
        <v>369</v>
      </c>
      <c r="J775" s="9"/>
      <c r="K775" s="9"/>
      <c r="L775" s="9"/>
      <c r="M775" s="9"/>
      <c r="N775" s="9"/>
      <c r="O775" s="9"/>
    </row>
    <row r="776" spans="9:15" x14ac:dyDescent="0.25">
      <c r="I776" s="9" t="s">
        <v>361</v>
      </c>
      <c r="J776" s="9" t="s">
        <v>370</v>
      </c>
      <c r="K776" s="9" t="s">
        <v>360</v>
      </c>
      <c r="L776" s="9"/>
      <c r="M776" s="9"/>
      <c r="N776" s="9"/>
      <c r="O776" s="9"/>
    </row>
    <row r="777" spans="9:15" x14ac:dyDescent="0.25">
      <c r="I777" s="9"/>
      <c r="J777" s="9" t="s">
        <v>371</v>
      </c>
      <c r="K777" s="9"/>
      <c r="L777" s="9"/>
      <c r="M777" s="9"/>
      <c r="N777" s="9"/>
      <c r="O777" s="9"/>
    </row>
    <row r="778" spans="9:15" x14ac:dyDescent="0.25">
      <c r="I778" s="9" t="s">
        <v>263</v>
      </c>
      <c r="J778" s="9" t="s">
        <v>404</v>
      </c>
      <c r="K778" s="9">
        <v>600</v>
      </c>
      <c r="L778" s="9"/>
      <c r="M778" s="9"/>
      <c r="N778" s="9"/>
      <c r="O778" s="9"/>
    </row>
    <row r="779" spans="9:15" x14ac:dyDescent="0.25">
      <c r="I779" s="9"/>
      <c r="J779" s="9" t="s">
        <v>372</v>
      </c>
      <c r="K779" s="9"/>
      <c r="L779" s="9"/>
      <c r="M779" s="9"/>
      <c r="N779" s="9"/>
      <c r="O779" s="9"/>
    </row>
    <row r="780" spans="9:15" x14ac:dyDescent="0.25">
      <c r="I780" s="9" t="s">
        <v>262</v>
      </c>
      <c r="J780" s="9" t="s">
        <v>405</v>
      </c>
      <c r="K780" s="9"/>
      <c r="L780" s="9"/>
      <c r="M780" s="9"/>
      <c r="N780" s="9"/>
      <c r="O780" s="9"/>
    </row>
    <row r="781" spans="9:15" x14ac:dyDescent="0.25">
      <c r="I781" s="9"/>
      <c r="J781" s="9" t="s">
        <v>372</v>
      </c>
      <c r="K781" s="9"/>
      <c r="L781" s="9"/>
      <c r="M781" s="9"/>
      <c r="N781" s="9"/>
      <c r="O781" s="9"/>
    </row>
    <row r="782" spans="9:15" x14ac:dyDescent="0.25">
      <c r="I782" s="9"/>
      <c r="J782" s="9"/>
      <c r="K782" s="9"/>
      <c r="L782" s="9"/>
      <c r="M782" s="9"/>
      <c r="N782" s="9"/>
      <c r="O782" s="9"/>
    </row>
    <row r="783" spans="9:15" x14ac:dyDescent="0.25">
      <c r="I783" s="9"/>
      <c r="J783" s="9"/>
      <c r="K783" s="9"/>
      <c r="L783" s="9"/>
      <c r="M783" s="9"/>
      <c r="N783" s="9"/>
      <c r="O783" s="9"/>
    </row>
    <row r="784" spans="9:15" x14ac:dyDescent="0.25">
      <c r="I784" s="9" t="s">
        <v>373</v>
      </c>
      <c r="J784" s="9"/>
      <c r="K784" s="9"/>
      <c r="L784" s="9"/>
      <c r="M784" s="9"/>
      <c r="N784" s="9"/>
      <c r="O784" s="9"/>
    </row>
    <row r="785" spans="9:15" x14ac:dyDescent="0.25">
      <c r="I785" s="9" t="s">
        <v>361</v>
      </c>
      <c r="J785" s="9" t="s">
        <v>365</v>
      </c>
      <c r="K785" s="9" t="s">
        <v>360</v>
      </c>
      <c r="L785" s="9"/>
      <c r="M785" s="9"/>
      <c r="N785" s="9"/>
      <c r="O785" s="9"/>
    </row>
    <row r="786" spans="9:15" x14ac:dyDescent="0.25">
      <c r="I786" s="9"/>
      <c r="J786" s="9" t="s">
        <v>371</v>
      </c>
      <c r="K786" s="9"/>
      <c r="L786" s="9"/>
      <c r="M786" s="9"/>
      <c r="N786" s="9"/>
      <c r="O786" s="9"/>
    </row>
    <row r="787" spans="9:15" x14ac:dyDescent="0.25">
      <c r="I787" s="9" t="s">
        <v>263</v>
      </c>
      <c r="J787" s="10">
        <v>134582</v>
      </c>
      <c r="K787" s="9">
        <v>600</v>
      </c>
      <c r="L787" s="9"/>
      <c r="M787" s="9"/>
      <c r="N787" s="9"/>
      <c r="O787" s="9"/>
    </row>
    <row r="788" spans="9:15" x14ac:dyDescent="0.25">
      <c r="I788" s="9"/>
      <c r="J788" s="9" t="s">
        <v>372</v>
      </c>
      <c r="K788" s="9"/>
      <c r="L788" s="9"/>
      <c r="M788" s="9"/>
      <c r="N788" s="9"/>
      <c r="O788" s="9"/>
    </row>
    <row r="789" spans="9:15" x14ac:dyDescent="0.25">
      <c r="I789" s="9" t="s">
        <v>262</v>
      </c>
      <c r="J789" s="10">
        <v>692431</v>
      </c>
      <c r="K789" s="9"/>
      <c r="L789" s="9"/>
      <c r="M789" s="9"/>
      <c r="N789" s="9"/>
      <c r="O789" s="9"/>
    </row>
    <row r="790" spans="9:15" x14ac:dyDescent="0.25">
      <c r="I790" s="9"/>
      <c r="J790" s="9" t="s">
        <v>372</v>
      </c>
      <c r="K790" s="9"/>
      <c r="L790" s="9"/>
      <c r="M790" s="9"/>
      <c r="N790" s="9"/>
      <c r="O790" s="9"/>
    </row>
    <row r="791" spans="9:15" x14ac:dyDescent="0.25">
      <c r="I791" s="9"/>
      <c r="J791" s="9"/>
      <c r="K791" s="9"/>
      <c r="L791" s="9"/>
      <c r="M791" s="9"/>
      <c r="N791" s="9"/>
      <c r="O791" s="9"/>
    </row>
    <row r="792" spans="9:15" x14ac:dyDescent="0.25">
      <c r="I792" s="9"/>
      <c r="J792" s="9"/>
      <c r="K792" s="9"/>
      <c r="L792" s="9"/>
      <c r="M792" s="9"/>
      <c r="N792" s="9"/>
      <c r="O792" s="9"/>
    </row>
    <row r="793" spans="9:15" x14ac:dyDescent="0.25">
      <c r="I793" s="9" t="s">
        <v>375</v>
      </c>
      <c r="J793" s="9"/>
      <c r="K793" s="9"/>
      <c r="L793" s="9"/>
      <c r="M793" s="9"/>
      <c r="N793" s="9"/>
      <c r="O793" s="9"/>
    </row>
    <row r="794" spans="9:15" x14ac:dyDescent="0.25">
      <c r="I794" s="9"/>
      <c r="J794" s="9"/>
      <c r="K794" s="9"/>
      <c r="L794" s="9"/>
      <c r="M794" s="9"/>
      <c r="N794" s="9"/>
      <c r="O794" s="9"/>
    </row>
    <row r="795" spans="9:15" x14ac:dyDescent="0.25">
      <c r="I795" s="9">
        <v>600</v>
      </c>
      <c r="J795" s="9" t="s">
        <v>263</v>
      </c>
      <c r="K795" s="9" t="s">
        <v>262</v>
      </c>
      <c r="L795" s="9"/>
      <c r="M795" s="9"/>
      <c r="N795" s="9"/>
      <c r="O795" s="9"/>
    </row>
    <row r="796" spans="9:15" x14ac:dyDescent="0.25">
      <c r="I796" s="9" t="s">
        <v>370</v>
      </c>
      <c r="J796" s="9" t="s">
        <v>404</v>
      </c>
      <c r="K796" s="9" t="s">
        <v>405</v>
      </c>
      <c r="L796" s="9"/>
      <c r="M796" s="9"/>
      <c r="N796" s="9"/>
      <c r="O796" s="9"/>
    </row>
    <row r="797" spans="9:15" x14ac:dyDescent="0.25">
      <c r="I797" s="9" t="s">
        <v>371</v>
      </c>
      <c r="J797" s="9" t="s">
        <v>372</v>
      </c>
      <c r="K797" s="9" t="s">
        <v>372</v>
      </c>
      <c r="L797" s="9"/>
      <c r="M797" s="9"/>
      <c r="N797" s="9"/>
      <c r="O797" s="9"/>
    </row>
    <row r="798" spans="9:15" x14ac:dyDescent="0.25">
      <c r="I798" s="9"/>
      <c r="J798" s="9"/>
      <c r="K798" s="9"/>
      <c r="L798" s="9"/>
      <c r="M798" s="9"/>
      <c r="N798" s="9"/>
      <c r="O798" s="9"/>
    </row>
    <row r="799" spans="9:15" x14ac:dyDescent="0.25">
      <c r="I799" s="9" t="s">
        <v>376</v>
      </c>
      <c r="J799" s="9"/>
      <c r="K799" s="9"/>
      <c r="L799" s="9"/>
      <c r="M799" s="9"/>
      <c r="N799" s="9"/>
      <c r="O799" s="9"/>
    </row>
    <row r="800" spans="9:15" x14ac:dyDescent="0.25">
      <c r="I800" s="9"/>
      <c r="J800" s="9"/>
      <c r="K800" s="9"/>
      <c r="L800" s="9"/>
      <c r="M800" s="9"/>
      <c r="N800" s="9"/>
      <c r="O800" s="9"/>
    </row>
    <row r="801" spans="9:15" x14ac:dyDescent="0.25">
      <c r="I801" s="9">
        <v>600</v>
      </c>
      <c r="J801" s="9" t="s">
        <v>263</v>
      </c>
      <c r="K801" s="9" t="s">
        <v>262</v>
      </c>
      <c r="L801" s="9"/>
      <c r="M801" s="9"/>
      <c r="N801" s="9"/>
      <c r="O801" s="9"/>
    </row>
    <row r="802" spans="9:15" x14ac:dyDescent="0.25">
      <c r="I802" s="9" t="s">
        <v>365</v>
      </c>
      <c r="J802" s="10">
        <v>134582</v>
      </c>
      <c r="K802" s="10">
        <v>692431</v>
      </c>
      <c r="L802" s="9"/>
      <c r="M802" s="9"/>
      <c r="N802" s="9"/>
      <c r="O802" s="9"/>
    </row>
    <row r="803" spans="9:15" x14ac:dyDescent="0.25">
      <c r="I803" s="9" t="s">
        <v>371</v>
      </c>
      <c r="J803" s="9" t="s">
        <v>372</v>
      </c>
      <c r="K803" s="9" t="s">
        <v>372</v>
      </c>
      <c r="L803" s="9"/>
      <c r="M803" s="9"/>
      <c r="N803" s="9"/>
      <c r="O803" s="9"/>
    </row>
    <row r="804" spans="9:15" x14ac:dyDescent="0.25">
      <c r="I804" s="9"/>
      <c r="J804" s="9"/>
      <c r="K804" s="9"/>
      <c r="L804" s="9"/>
      <c r="M804" s="9"/>
      <c r="N804" s="9"/>
      <c r="O804" s="9"/>
    </row>
    <row r="805" spans="9:15" x14ac:dyDescent="0.25">
      <c r="I805" s="9"/>
      <c r="J805" s="9"/>
      <c r="K805" s="9"/>
      <c r="L805" s="9"/>
      <c r="M805" s="9"/>
      <c r="N805" s="9"/>
      <c r="O805" s="9"/>
    </row>
    <row r="806" spans="9:15" x14ac:dyDescent="0.25">
      <c r="I806" s="9" t="s">
        <v>7</v>
      </c>
      <c r="J806" s="9"/>
      <c r="K806" s="9"/>
      <c r="L806" s="9"/>
      <c r="M806" s="9"/>
      <c r="N806" s="9"/>
      <c r="O806" s="9"/>
    </row>
    <row r="807" spans="9:15" x14ac:dyDescent="0.25">
      <c r="I807" s="9"/>
      <c r="J807" s="9"/>
      <c r="K807" s="9"/>
      <c r="L807" s="9"/>
      <c r="M807" s="9"/>
      <c r="N807" s="9"/>
      <c r="O807" s="9"/>
    </row>
    <row r="808" spans="9:15" x14ac:dyDescent="0.25">
      <c r="I808" s="9" t="s">
        <v>360</v>
      </c>
      <c r="J808" s="9" t="s">
        <v>361</v>
      </c>
      <c r="K808" s="9" t="s">
        <v>362</v>
      </c>
      <c r="L808" s="9" t="s">
        <v>363</v>
      </c>
      <c r="M808" s="9" t="s">
        <v>364</v>
      </c>
      <c r="N808" s="9" t="s">
        <v>365</v>
      </c>
      <c r="O808" s="9" t="s">
        <v>366</v>
      </c>
    </row>
    <row r="809" spans="9:15" x14ac:dyDescent="0.25">
      <c r="I809" s="9">
        <v>630</v>
      </c>
      <c r="J809" s="9" t="s">
        <v>263</v>
      </c>
      <c r="K809" s="10">
        <v>10469761</v>
      </c>
      <c r="L809" s="10">
        <v>28736</v>
      </c>
      <c r="M809" s="10">
        <v>5589</v>
      </c>
      <c r="N809" s="10">
        <v>787153</v>
      </c>
      <c r="O809" s="9" t="s">
        <v>347</v>
      </c>
    </row>
    <row r="810" spans="9:15" x14ac:dyDescent="0.25">
      <c r="I810" s="9"/>
      <c r="J810" s="9" t="s">
        <v>262</v>
      </c>
      <c r="K810" s="10">
        <v>10445007</v>
      </c>
      <c r="L810" s="9" t="s">
        <v>406</v>
      </c>
      <c r="M810" s="10">
        <v>5589</v>
      </c>
      <c r="N810" s="10">
        <v>90864</v>
      </c>
      <c r="O810" s="11">
        <v>11596</v>
      </c>
    </row>
    <row r="811" spans="9:15" x14ac:dyDescent="0.25">
      <c r="I811" s="9"/>
      <c r="J811" s="9"/>
      <c r="K811" s="9"/>
      <c r="L811" s="9"/>
      <c r="M811" s="9"/>
      <c r="N811" s="9"/>
      <c r="O811" s="9"/>
    </row>
    <row r="812" spans="9:15" x14ac:dyDescent="0.25">
      <c r="I812" s="9"/>
      <c r="J812" s="9"/>
      <c r="K812" s="9"/>
      <c r="L812" s="9"/>
      <c r="M812" s="9"/>
      <c r="N812" s="9"/>
      <c r="O812" s="9"/>
    </row>
    <row r="813" spans="9:15" x14ac:dyDescent="0.25">
      <c r="I813" s="9" t="s">
        <v>369</v>
      </c>
      <c r="J813" s="9"/>
      <c r="K813" s="9"/>
      <c r="L813" s="9"/>
      <c r="M813" s="9"/>
      <c r="N813" s="9"/>
      <c r="O813" s="9"/>
    </row>
    <row r="814" spans="9:15" x14ac:dyDescent="0.25">
      <c r="I814" s="9" t="s">
        <v>361</v>
      </c>
      <c r="J814" s="9" t="s">
        <v>370</v>
      </c>
      <c r="K814" s="9" t="s">
        <v>360</v>
      </c>
      <c r="L814" s="9"/>
      <c r="M814" s="9"/>
      <c r="N814" s="9"/>
      <c r="O814" s="9"/>
    </row>
    <row r="815" spans="9:15" x14ac:dyDescent="0.25">
      <c r="I815" s="9"/>
      <c r="J815" s="9" t="s">
        <v>371</v>
      </c>
      <c r="K815" s="9"/>
      <c r="L815" s="9"/>
      <c r="M815" s="9"/>
      <c r="N815" s="9"/>
      <c r="O815" s="9"/>
    </row>
    <row r="816" spans="9:15" x14ac:dyDescent="0.25">
      <c r="I816" s="9" t="s">
        <v>263</v>
      </c>
      <c r="J816" s="9" t="s">
        <v>347</v>
      </c>
      <c r="K816" s="9">
        <v>630</v>
      </c>
      <c r="L816" s="9"/>
      <c r="M816" s="9"/>
      <c r="N816" s="9"/>
      <c r="O816" s="9"/>
    </row>
    <row r="817" spans="9:15" x14ac:dyDescent="0.25">
      <c r="I817" s="9"/>
      <c r="J817" s="9" t="s">
        <v>372</v>
      </c>
      <c r="K817" s="9"/>
      <c r="L817" s="9"/>
      <c r="M817" s="9"/>
      <c r="N817" s="9"/>
      <c r="O817" s="9"/>
    </row>
    <row r="818" spans="9:15" x14ac:dyDescent="0.25">
      <c r="I818" s="9" t="s">
        <v>262</v>
      </c>
      <c r="J818" s="11">
        <v>11596</v>
      </c>
      <c r="K818" s="9"/>
      <c r="L818" s="9"/>
      <c r="M818" s="9"/>
      <c r="N818" s="9"/>
      <c r="O818" s="9"/>
    </row>
    <row r="819" spans="9:15" x14ac:dyDescent="0.25">
      <c r="I819" s="9"/>
      <c r="J819" s="9" t="s">
        <v>372</v>
      </c>
      <c r="K819" s="9"/>
      <c r="L819" s="9"/>
      <c r="M819" s="9"/>
      <c r="N819" s="9"/>
      <c r="O819" s="9"/>
    </row>
    <row r="820" spans="9:15" x14ac:dyDescent="0.25">
      <c r="I820" s="9"/>
      <c r="J820" s="9"/>
      <c r="K820" s="9"/>
      <c r="L820" s="9"/>
      <c r="M820" s="9"/>
      <c r="N820" s="9"/>
      <c r="O820" s="9"/>
    </row>
    <row r="821" spans="9:15" x14ac:dyDescent="0.25">
      <c r="I821" s="9"/>
      <c r="J821" s="9"/>
      <c r="K821" s="9"/>
      <c r="L821" s="9"/>
      <c r="M821" s="9"/>
      <c r="N821" s="9"/>
      <c r="O821" s="9"/>
    </row>
    <row r="822" spans="9:15" x14ac:dyDescent="0.25">
      <c r="I822" s="9" t="s">
        <v>373</v>
      </c>
      <c r="J822" s="9"/>
      <c r="K822" s="9"/>
      <c r="L822" s="9"/>
      <c r="M822" s="9"/>
      <c r="N822" s="9"/>
      <c r="O822" s="9"/>
    </row>
    <row r="823" spans="9:15" x14ac:dyDescent="0.25">
      <c r="I823" s="9" t="s">
        <v>361</v>
      </c>
      <c r="J823" s="9" t="s">
        <v>365</v>
      </c>
      <c r="K823" s="9" t="s">
        <v>360</v>
      </c>
      <c r="L823" s="9"/>
      <c r="M823" s="9"/>
      <c r="N823" s="9"/>
      <c r="O823" s="9"/>
    </row>
    <row r="824" spans="9:15" x14ac:dyDescent="0.25">
      <c r="I824" s="9"/>
      <c r="J824" s="9" t="s">
        <v>371</v>
      </c>
      <c r="K824" s="9"/>
      <c r="L824" s="9"/>
      <c r="M824" s="9"/>
      <c r="N824" s="9"/>
      <c r="O824" s="9"/>
    </row>
    <row r="825" spans="9:15" x14ac:dyDescent="0.25">
      <c r="I825" s="9" t="s">
        <v>263</v>
      </c>
      <c r="J825" s="9" t="s">
        <v>349</v>
      </c>
      <c r="K825" s="9">
        <v>630</v>
      </c>
      <c r="L825" s="9"/>
      <c r="M825" s="9"/>
      <c r="N825" s="9"/>
      <c r="O825" s="9"/>
    </row>
    <row r="826" spans="9:15" x14ac:dyDescent="0.25">
      <c r="I826" s="9"/>
      <c r="J826" s="9" t="s">
        <v>372</v>
      </c>
      <c r="K826" s="9"/>
      <c r="L826" s="9"/>
      <c r="M826" s="9"/>
      <c r="N826" s="9"/>
      <c r="O826" s="9"/>
    </row>
    <row r="827" spans="9:15" x14ac:dyDescent="0.25">
      <c r="I827" s="9" t="s">
        <v>262</v>
      </c>
      <c r="J827" s="10">
        <v>162577</v>
      </c>
      <c r="K827" s="9"/>
      <c r="L827" s="9"/>
      <c r="M827" s="9"/>
      <c r="N827" s="9"/>
      <c r="O827" s="9"/>
    </row>
    <row r="828" spans="9:15" x14ac:dyDescent="0.25">
      <c r="I828" s="9"/>
      <c r="J828" s="9" t="s">
        <v>372</v>
      </c>
      <c r="K828" s="9"/>
      <c r="L828" s="9"/>
      <c r="M828" s="9"/>
      <c r="N828" s="9"/>
      <c r="O828" s="9"/>
    </row>
    <row r="829" spans="9:15" x14ac:dyDescent="0.25">
      <c r="I829" s="9"/>
      <c r="J829" s="9"/>
      <c r="K829" s="9"/>
      <c r="L829" s="9"/>
      <c r="M829" s="9"/>
      <c r="N829" s="9"/>
      <c r="O829" s="9"/>
    </row>
    <row r="830" spans="9:15" x14ac:dyDescent="0.25">
      <c r="I830" s="9"/>
      <c r="J830" s="9"/>
      <c r="K830" s="9"/>
      <c r="L830" s="9"/>
      <c r="M830" s="9"/>
      <c r="N830" s="9"/>
      <c r="O830" s="9"/>
    </row>
    <row r="831" spans="9:15" x14ac:dyDescent="0.25">
      <c r="I831" s="9" t="s">
        <v>375</v>
      </c>
      <c r="J831" s="9"/>
      <c r="K831" s="9"/>
      <c r="L831" s="9"/>
      <c r="M831" s="9"/>
      <c r="N831" s="9"/>
      <c r="O831" s="9"/>
    </row>
    <row r="832" spans="9:15" x14ac:dyDescent="0.25">
      <c r="I832" s="9"/>
      <c r="J832" s="9"/>
      <c r="K832" s="9"/>
      <c r="L832" s="9"/>
      <c r="M832" s="9"/>
      <c r="N832" s="9"/>
      <c r="O832" s="9"/>
    </row>
    <row r="833" spans="9:15" x14ac:dyDescent="0.25">
      <c r="I833" s="9">
        <v>630</v>
      </c>
      <c r="J833" s="9" t="s">
        <v>263</v>
      </c>
      <c r="K833" s="9" t="s">
        <v>262</v>
      </c>
      <c r="L833" s="9"/>
      <c r="M833" s="9"/>
      <c r="N833" s="9"/>
      <c r="O833" s="9"/>
    </row>
    <row r="834" spans="9:15" x14ac:dyDescent="0.25">
      <c r="I834" s="9" t="s">
        <v>370</v>
      </c>
      <c r="J834" s="9" t="s">
        <v>347</v>
      </c>
      <c r="K834" s="11">
        <v>11596</v>
      </c>
      <c r="L834" s="9"/>
      <c r="M834" s="9"/>
      <c r="N834" s="9"/>
      <c r="O834" s="9"/>
    </row>
    <row r="835" spans="9:15" x14ac:dyDescent="0.25">
      <c r="I835" s="9" t="s">
        <v>371</v>
      </c>
      <c r="J835" s="9" t="s">
        <v>372</v>
      </c>
      <c r="K835" s="9" t="s">
        <v>372</v>
      </c>
      <c r="L835" s="9"/>
      <c r="M835" s="9"/>
      <c r="N835" s="9"/>
      <c r="O835" s="9"/>
    </row>
    <row r="836" spans="9:15" x14ac:dyDescent="0.25">
      <c r="I836" s="9"/>
      <c r="J836" s="9"/>
      <c r="K836" s="9"/>
      <c r="L836" s="9"/>
      <c r="M836" s="9"/>
      <c r="N836" s="9"/>
      <c r="O836" s="9"/>
    </row>
    <row r="837" spans="9:15" x14ac:dyDescent="0.25">
      <c r="I837" s="9" t="s">
        <v>376</v>
      </c>
      <c r="J837" s="9"/>
      <c r="K837" s="9"/>
      <c r="L837" s="9"/>
      <c r="M837" s="9"/>
      <c r="N837" s="9"/>
      <c r="O837" s="9"/>
    </row>
    <row r="838" spans="9:15" x14ac:dyDescent="0.25">
      <c r="I838" s="9"/>
      <c r="J838" s="9"/>
      <c r="K838" s="9"/>
      <c r="L838" s="9"/>
      <c r="M838" s="9"/>
      <c r="N838" s="9"/>
      <c r="O838" s="9"/>
    </row>
    <row r="839" spans="9:15" x14ac:dyDescent="0.25">
      <c r="I839" s="9">
        <v>630</v>
      </c>
      <c r="J839" s="9" t="s">
        <v>263</v>
      </c>
      <c r="K839" s="9" t="s">
        <v>262</v>
      </c>
      <c r="L839" s="9"/>
      <c r="M839" s="9"/>
      <c r="N839" s="9"/>
      <c r="O839" s="9"/>
    </row>
    <row r="840" spans="9:15" x14ac:dyDescent="0.25">
      <c r="I840" s="9" t="s">
        <v>365</v>
      </c>
      <c r="J840" s="9" t="s">
        <v>349</v>
      </c>
      <c r="K840" s="10">
        <v>162577</v>
      </c>
      <c r="L840" s="9"/>
      <c r="M840" s="9"/>
      <c r="N840" s="9"/>
      <c r="O840" s="9"/>
    </row>
    <row r="841" spans="9:15" x14ac:dyDescent="0.25">
      <c r="I841" s="9" t="s">
        <v>371</v>
      </c>
      <c r="J841" s="9" t="s">
        <v>372</v>
      </c>
      <c r="K841" s="9" t="s">
        <v>372</v>
      </c>
      <c r="L841" s="9"/>
      <c r="M841" s="9"/>
      <c r="N841" s="9"/>
      <c r="O841" s="9"/>
    </row>
    <row r="842" spans="9:15" x14ac:dyDescent="0.25">
      <c r="I842" s="9"/>
      <c r="J842" s="9"/>
      <c r="K842" s="9"/>
      <c r="L842" s="9"/>
      <c r="M842" s="9"/>
      <c r="N842" s="9"/>
      <c r="O842" s="9"/>
    </row>
    <row r="843" spans="9:15" x14ac:dyDescent="0.25">
      <c r="I843" s="9"/>
      <c r="J843" s="9"/>
      <c r="K843" s="9"/>
      <c r="L843" s="9"/>
      <c r="M843" s="9"/>
      <c r="N843" s="9"/>
      <c r="O843" s="9"/>
    </row>
    <row r="844" spans="9:15" x14ac:dyDescent="0.25">
      <c r="I844" s="9" t="s">
        <v>7</v>
      </c>
      <c r="J844" s="9"/>
      <c r="K844" s="9"/>
      <c r="L844" s="9"/>
      <c r="M844" s="9"/>
      <c r="N844" s="9"/>
      <c r="O844" s="9"/>
    </row>
    <row r="845" spans="9:15" x14ac:dyDescent="0.25">
      <c r="I845" s="9"/>
      <c r="J845" s="9"/>
      <c r="K845" s="9"/>
      <c r="L845" s="9"/>
      <c r="M845" s="9"/>
      <c r="N845" s="9"/>
      <c r="O845" s="9"/>
    </row>
    <row r="846" spans="9:15" x14ac:dyDescent="0.25">
      <c r="I846" s="9" t="s">
        <v>360</v>
      </c>
      <c r="J846" s="9" t="s">
        <v>361</v>
      </c>
      <c r="K846" s="9" t="s">
        <v>362</v>
      </c>
      <c r="L846" s="9" t="s">
        <v>363</v>
      </c>
      <c r="M846" s="9" t="s">
        <v>364</v>
      </c>
      <c r="N846" s="9" t="s">
        <v>365</v>
      </c>
      <c r="O846" s="9" t="s">
        <v>366</v>
      </c>
    </row>
    <row r="847" spans="9:15" x14ac:dyDescent="0.25">
      <c r="I847" s="9">
        <v>660</v>
      </c>
      <c r="J847" s="9" t="s">
        <v>263</v>
      </c>
      <c r="K847" s="10">
        <v>10470000</v>
      </c>
      <c r="L847" s="10">
        <v>29748</v>
      </c>
      <c r="M847" s="10">
        <v>5589</v>
      </c>
      <c r="N847" s="10">
        <v>784447</v>
      </c>
      <c r="O847" s="9" t="s">
        <v>407</v>
      </c>
    </row>
    <row r="848" spans="9:15" x14ac:dyDescent="0.25">
      <c r="I848" s="9"/>
      <c r="J848" s="9" t="s">
        <v>262</v>
      </c>
      <c r="K848" s="10">
        <v>10443355</v>
      </c>
      <c r="L848" s="10">
        <v>29959</v>
      </c>
      <c r="M848" s="10">
        <v>5589</v>
      </c>
      <c r="N848" s="10">
        <v>271007</v>
      </c>
      <c r="O848" s="9" t="s">
        <v>408</v>
      </c>
    </row>
    <row r="849" spans="9:15" x14ac:dyDescent="0.25">
      <c r="I849" s="9"/>
      <c r="J849" s="9"/>
      <c r="K849" s="9"/>
      <c r="L849" s="9"/>
      <c r="M849" s="9"/>
      <c r="N849" s="9"/>
      <c r="O849" s="9"/>
    </row>
    <row r="850" spans="9:15" x14ac:dyDescent="0.25">
      <c r="I850" s="9"/>
      <c r="J850" s="9"/>
      <c r="K850" s="9"/>
      <c r="L850" s="9"/>
      <c r="M850" s="9"/>
      <c r="N850" s="9"/>
      <c r="O850" s="9"/>
    </row>
    <row r="851" spans="9:15" x14ac:dyDescent="0.25">
      <c r="I851" s="9" t="s">
        <v>369</v>
      </c>
      <c r="J851" s="9"/>
      <c r="K851" s="9"/>
      <c r="L851" s="9"/>
      <c r="M851" s="9"/>
      <c r="N851" s="9"/>
      <c r="O851" s="9"/>
    </row>
    <row r="852" spans="9:15" x14ac:dyDescent="0.25">
      <c r="I852" s="9" t="s">
        <v>361</v>
      </c>
      <c r="J852" s="9" t="s">
        <v>370</v>
      </c>
      <c r="K852" s="9" t="s">
        <v>360</v>
      </c>
      <c r="L852" s="9"/>
      <c r="M852" s="9"/>
      <c r="N852" s="9"/>
      <c r="O852" s="9"/>
    </row>
    <row r="853" spans="9:15" x14ac:dyDescent="0.25">
      <c r="I853" s="9"/>
      <c r="J853" s="9" t="s">
        <v>371</v>
      </c>
      <c r="K853" s="9"/>
      <c r="L853" s="9"/>
      <c r="M853" s="9"/>
      <c r="N853" s="9"/>
      <c r="O853" s="9"/>
    </row>
    <row r="854" spans="9:15" x14ac:dyDescent="0.25">
      <c r="I854" s="9" t="s">
        <v>263</v>
      </c>
      <c r="J854" s="9" t="s">
        <v>407</v>
      </c>
      <c r="K854" s="9">
        <v>660</v>
      </c>
      <c r="L854" s="9"/>
      <c r="M854" s="9"/>
      <c r="N854" s="9"/>
      <c r="O854" s="9"/>
    </row>
    <row r="855" spans="9:15" x14ac:dyDescent="0.25">
      <c r="I855" s="9"/>
      <c r="J855" s="9" t="s">
        <v>372</v>
      </c>
      <c r="K855" s="9"/>
      <c r="L855" s="9"/>
      <c r="M855" s="9"/>
      <c r="N855" s="9"/>
      <c r="O855" s="9"/>
    </row>
    <row r="856" spans="9:15" x14ac:dyDescent="0.25">
      <c r="I856" s="9" t="s">
        <v>262</v>
      </c>
      <c r="J856" s="9" t="s">
        <v>408</v>
      </c>
      <c r="K856" s="9"/>
      <c r="L856" s="9"/>
      <c r="M856" s="9"/>
      <c r="N856" s="9"/>
      <c r="O856" s="9"/>
    </row>
    <row r="857" spans="9:15" x14ac:dyDescent="0.25">
      <c r="I857" s="9"/>
      <c r="J857" s="9" t="s">
        <v>372</v>
      </c>
      <c r="K857" s="9"/>
      <c r="L857" s="9"/>
      <c r="M857" s="9"/>
      <c r="N857" s="9"/>
      <c r="O857" s="9"/>
    </row>
    <row r="858" spans="9:15" x14ac:dyDescent="0.25">
      <c r="I858" s="9"/>
      <c r="J858" s="9"/>
      <c r="K858" s="9"/>
      <c r="L858" s="9"/>
      <c r="M858" s="9"/>
      <c r="N858" s="9"/>
      <c r="O858" s="9"/>
    </row>
    <row r="859" spans="9:15" x14ac:dyDescent="0.25">
      <c r="I859" s="9"/>
      <c r="J859" s="9"/>
      <c r="K859" s="9"/>
      <c r="L859" s="9"/>
      <c r="M859" s="9"/>
      <c r="N859" s="9"/>
      <c r="O859" s="9"/>
    </row>
    <row r="860" spans="9:15" x14ac:dyDescent="0.25">
      <c r="I860" s="9" t="s">
        <v>373</v>
      </c>
      <c r="J860" s="9"/>
      <c r="K860" s="9"/>
      <c r="L860" s="9"/>
      <c r="M860" s="9"/>
      <c r="N860" s="9"/>
      <c r="O860" s="9"/>
    </row>
    <row r="861" spans="9:15" x14ac:dyDescent="0.25">
      <c r="I861" s="9" t="s">
        <v>361</v>
      </c>
      <c r="J861" s="9" t="s">
        <v>365</v>
      </c>
      <c r="K861" s="9" t="s">
        <v>360</v>
      </c>
      <c r="L861" s="9"/>
      <c r="M861" s="9"/>
      <c r="N861" s="9"/>
      <c r="O861" s="9"/>
    </row>
    <row r="862" spans="9:15" x14ac:dyDescent="0.25">
      <c r="I862" s="9"/>
      <c r="J862" s="9" t="s">
        <v>371</v>
      </c>
      <c r="K862" s="9"/>
      <c r="L862" s="9"/>
      <c r="M862" s="9"/>
      <c r="N862" s="9"/>
      <c r="O862" s="9"/>
    </row>
    <row r="863" spans="9:15" x14ac:dyDescent="0.25">
      <c r="I863" s="9" t="s">
        <v>263</v>
      </c>
      <c r="J863" s="10">
        <v>140355</v>
      </c>
      <c r="K863" s="9">
        <v>660</v>
      </c>
      <c r="L863" s="9"/>
      <c r="M863" s="9"/>
      <c r="N863" s="9"/>
      <c r="O863" s="9"/>
    </row>
    <row r="864" spans="9:15" x14ac:dyDescent="0.25">
      <c r="I864" s="9"/>
      <c r="J864" s="9" t="s">
        <v>372</v>
      </c>
      <c r="K864" s="9"/>
      <c r="L864" s="9"/>
      <c r="M864" s="9"/>
      <c r="N864" s="9"/>
      <c r="O864" s="9"/>
    </row>
    <row r="865" spans="9:15" x14ac:dyDescent="0.25">
      <c r="I865" s="9" t="s">
        <v>262</v>
      </c>
      <c r="J865" s="10">
        <v>484894</v>
      </c>
      <c r="K865" s="9"/>
      <c r="L865" s="9"/>
      <c r="M865" s="9"/>
      <c r="N865" s="9"/>
      <c r="O865" s="9"/>
    </row>
    <row r="866" spans="9:15" x14ac:dyDescent="0.25">
      <c r="I866" s="9"/>
      <c r="J866" s="9" t="s">
        <v>372</v>
      </c>
      <c r="K866" s="9"/>
      <c r="L866" s="9"/>
      <c r="M866" s="9"/>
      <c r="N866" s="9"/>
      <c r="O866" s="9"/>
    </row>
    <row r="867" spans="9:15" x14ac:dyDescent="0.25">
      <c r="I867" s="9"/>
      <c r="J867" s="9"/>
      <c r="K867" s="9"/>
      <c r="L867" s="9"/>
      <c r="M867" s="9"/>
      <c r="N867" s="9"/>
      <c r="O867" s="9"/>
    </row>
    <row r="868" spans="9:15" x14ac:dyDescent="0.25">
      <c r="I868" s="9"/>
      <c r="J868" s="9"/>
      <c r="K868" s="9"/>
      <c r="L868" s="9"/>
      <c r="M868" s="9"/>
      <c r="N868" s="9"/>
      <c r="O868" s="9"/>
    </row>
    <row r="869" spans="9:15" x14ac:dyDescent="0.25">
      <c r="I869" s="9" t="s">
        <v>375</v>
      </c>
      <c r="J869" s="9"/>
      <c r="K869" s="9"/>
      <c r="L869" s="9"/>
      <c r="M869" s="9"/>
      <c r="N869" s="9"/>
      <c r="O869" s="9"/>
    </row>
    <row r="870" spans="9:15" x14ac:dyDescent="0.25">
      <c r="I870" s="9"/>
      <c r="J870" s="9"/>
      <c r="K870" s="9"/>
      <c r="L870" s="9"/>
      <c r="M870" s="9"/>
      <c r="N870" s="9"/>
      <c r="O870" s="9"/>
    </row>
    <row r="871" spans="9:15" x14ac:dyDescent="0.25">
      <c r="I871" s="9">
        <v>660</v>
      </c>
      <c r="J871" s="9" t="s">
        <v>263</v>
      </c>
      <c r="K871" s="9" t="s">
        <v>262</v>
      </c>
      <c r="L871" s="9"/>
      <c r="M871" s="9"/>
      <c r="N871" s="9"/>
      <c r="O871" s="9"/>
    </row>
    <row r="872" spans="9:15" x14ac:dyDescent="0.25">
      <c r="I872" s="9" t="s">
        <v>370</v>
      </c>
      <c r="J872" s="9" t="s">
        <v>407</v>
      </c>
      <c r="K872" s="9" t="s">
        <v>408</v>
      </c>
      <c r="L872" s="9"/>
      <c r="M872" s="9"/>
      <c r="N872" s="9"/>
      <c r="O872" s="9"/>
    </row>
    <row r="873" spans="9:15" x14ac:dyDescent="0.25">
      <c r="I873" s="9" t="s">
        <v>371</v>
      </c>
      <c r="J873" s="9" t="s">
        <v>372</v>
      </c>
      <c r="K873" s="9" t="s">
        <v>372</v>
      </c>
      <c r="L873" s="9"/>
      <c r="M873" s="9"/>
      <c r="N873" s="9"/>
      <c r="O873" s="9"/>
    </row>
    <row r="874" spans="9:15" x14ac:dyDescent="0.25">
      <c r="I874" s="9"/>
      <c r="J874" s="9"/>
      <c r="K874" s="9"/>
      <c r="L874" s="9"/>
      <c r="M874" s="9"/>
      <c r="N874" s="9"/>
      <c r="O874" s="9"/>
    </row>
    <row r="875" spans="9:15" x14ac:dyDescent="0.25">
      <c r="I875" s="9" t="s">
        <v>376</v>
      </c>
      <c r="J875" s="9"/>
      <c r="K875" s="9"/>
      <c r="L875" s="9"/>
      <c r="M875" s="9"/>
      <c r="N875" s="9"/>
      <c r="O875" s="9"/>
    </row>
    <row r="876" spans="9:15" x14ac:dyDescent="0.25">
      <c r="I876" s="9"/>
      <c r="J876" s="9"/>
      <c r="K876" s="9"/>
      <c r="L876" s="9"/>
      <c r="M876" s="9"/>
      <c r="N876" s="9"/>
      <c r="O876" s="9"/>
    </row>
    <row r="877" spans="9:15" x14ac:dyDescent="0.25">
      <c r="I877" s="9">
        <v>660</v>
      </c>
      <c r="J877" s="9" t="s">
        <v>263</v>
      </c>
      <c r="K877" s="9" t="s">
        <v>262</v>
      </c>
      <c r="L877" s="9"/>
      <c r="M877" s="9"/>
      <c r="N877" s="9"/>
      <c r="O877" s="9"/>
    </row>
    <row r="878" spans="9:15" x14ac:dyDescent="0.25">
      <c r="I878" s="9" t="s">
        <v>365</v>
      </c>
      <c r="J878" s="10">
        <v>140355</v>
      </c>
      <c r="K878" s="10">
        <v>484894</v>
      </c>
      <c r="L878" s="9"/>
      <c r="M878" s="9"/>
      <c r="N878" s="9"/>
      <c r="O878" s="9"/>
    </row>
    <row r="879" spans="9:15" x14ac:dyDescent="0.25">
      <c r="I879" s="9" t="s">
        <v>371</v>
      </c>
      <c r="J879" s="9" t="s">
        <v>372</v>
      </c>
      <c r="K879" s="9" t="s">
        <v>372</v>
      </c>
      <c r="L879" s="9"/>
      <c r="M879" s="9"/>
      <c r="N879" s="9"/>
      <c r="O879" s="9"/>
    </row>
    <row r="880" spans="9:15" x14ac:dyDescent="0.25">
      <c r="I880" s="9"/>
      <c r="J880" s="9"/>
      <c r="K880" s="9"/>
      <c r="L880" s="9"/>
      <c r="M880" s="9"/>
      <c r="N880" s="9"/>
      <c r="O880" s="9"/>
    </row>
    <row r="881" spans="9:15" x14ac:dyDescent="0.25">
      <c r="I881" s="9"/>
      <c r="J881" s="9"/>
      <c r="K881" s="9"/>
      <c r="L881" s="9"/>
      <c r="M881" s="9"/>
      <c r="N881" s="9"/>
      <c r="O881" s="9"/>
    </row>
    <row r="882" spans="9:15" x14ac:dyDescent="0.25">
      <c r="I882" s="9" t="s">
        <v>7</v>
      </c>
      <c r="J882" s="9"/>
      <c r="K882" s="9"/>
      <c r="L882" s="9"/>
      <c r="M882" s="9"/>
      <c r="N882" s="9"/>
      <c r="O882" s="9"/>
    </row>
    <row r="883" spans="9:15" x14ac:dyDescent="0.25">
      <c r="I883" s="9"/>
      <c r="J883" s="9"/>
      <c r="K883" s="9"/>
      <c r="L883" s="9"/>
      <c r="M883" s="9"/>
      <c r="N883" s="9"/>
      <c r="O883" s="9"/>
    </row>
    <row r="884" spans="9:15" x14ac:dyDescent="0.25">
      <c r="I884" s="9" t="s">
        <v>360</v>
      </c>
      <c r="J884" s="9" t="s">
        <v>361</v>
      </c>
      <c r="K884" s="9" t="s">
        <v>362</v>
      </c>
      <c r="L884" s="9" t="s">
        <v>363</v>
      </c>
      <c r="M884" s="9" t="s">
        <v>364</v>
      </c>
      <c r="N884" s="9" t="s">
        <v>365</v>
      </c>
      <c r="O884" s="9" t="s">
        <v>366</v>
      </c>
    </row>
    <row r="885" spans="9:15" x14ac:dyDescent="0.25">
      <c r="I885" s="9">
        <v>690</v>
      </c>
      <c r="J885" s="9" t="s">
        <v>263</v>
      </c>
      <c r="K885" s="10">
        <v>10468698</v>
      </c>
      <c r="L885" s="10">
        <v>27142</v>
      </c>
      <c r="M885" s="10">
        <v>5589</v>
      </c>
      <c r="N885" s="10">
        <v>695420</v>
      </c>
      <c r="O885" s="9" t="s">
        <v>409</v>
      </c>
    </row>
    <row r="886" spans="9:15" x14ac:dyDescent="0.25">
      <c r="I886" s="9"/>
      <c r="J886" s="9" t="s">
        <v>262</v>
      </c>
      <c r="K886" s="10">
        <v>10445166</v>
      </c>
      <c r="L886" s="9" t="s">
        <v>410</v>
      </c>
      <c r="M886" s="10">
        <v>5589</v>
      </c>
      <c r="N886" s="10">
        <v>61930</v>
      </c>
      <c r="O886" s="11">
        <v>41851</v>
      </c>
    </row>
    <row r="887" spans="9:15" x14ac:dyDescent="0.25">
      <c r="I887" s="9"/>
      <c r="J887" s="9"/>
      <c r="K887" s="9"/>
      <c r="L887" s="9"/>
      <c r="M887" s="9"/>
      <c r="N887" s="9"/>
      <c r="O887" s="9"/>
    </row>
    <row r="888" spans="9:15" x14ac:dyDescent="0.25">
      <c r="I888" s="9"/>
      <c r="J888" s="9"/>
      <c r="K888" s="9"/>
      <c r="L888" s="9"/>
      <c r="M888" s="9"/>
      <c r="N888" s="9"/>
      <c r="O888" s="9"/>
    </row>
    <row r="889" spans="9:15" x14ac:dyDescent="0.25">
      <c r="I889" s="9" t="s">
        <v>369</v>
      </c>
      <c r="J889" s="9"/>
      <c r="K889" s="9"/>
      <c r="L889" s="9"/>
      <c r="M889" s="9"/>
      <c r="N889" s="9"/>
      <c r="O889" s="9"/>
    </row>
    <row r="890" spans="9:15" x14ac:dyDescent="0.25">
      <c r="I890" s="9" t="s">
        <v>361</v>
      </c>
      <c r="J890" s="9" t="s">
        <v>370</v>
      </c>
      <c r="K890" s="9" t="s">
        <v>360</v>
      </c>
      <c r="L890" s="9"/>
      <c r="M890" s="9"/>
      <c r="N890" s="9"/>
      <c r="O890" s="9"/>
    </row>
    <row r="891" spans="9:15" x14ac:dyDescent="0.25">
      <c r="I891" s="9"/>
      <c r="J891" s="9" t="s">
        <v>371</v>
      </c>
      <c r="K891" s="9"/>
      <c r="L891" s="9"/>
      <c r="M891" s="9"/>
      <c r="N891" s="9"/>
      <c r="O891" s="9"/>
    </row>
    <row r="892" spans="9:15" x14ac:dyDescent="0.25">
      <c r="I892" s="9" t="s">
        <v>263</v>
      </c>
      <c r="J892" s="9" t="s">
        <v>409</v>
      </c>
      <c r="K892" s="9">
        <v>690</v>
      </c>
      <c r="L892" s="9"/>
      <c r="M892" s="9"/>
      <c r="N892" s="9"/>
      <c r="O892" s="9"/>
    </row>
    <row r="893" spans="9:15" x14ac:dyDescent="0.25">
      <c r="I893" s="9"/>
      <c r="J893" s="9" t="s">
        <v>372</v>
      </c>
      <c r="K893" s="9"/>
      <c r="L893" s="9"/>
      <c r="M893" s="9"/>
      <c r="N893" s="9"/>
      <c r="O893" s="9"/>
    </row>
    <row r="894" spans="9:15" x14ac:dyDescent="0.25">
      <c r="I894" s="9" t="s">
        <v>262</v>
      </c>
      <c r="J894" s="11">
        <v>41851</v>
      </c>
      <c r="K894" s="9"/>
      <c r="L894" s="9"/>
      <c r="M894" s="9"/>
      <c r="N894" s="9"/>
      <c r="O894" s="9"/>
    </row>
    <row r="895" spans="9:15" x14ac:dyDescent="0.25">
      <c r="I895" s="9"/>
      <c r="J895" s="9" t="s">
        <v>372</v>
      </c>
      <c r="K895" s="9"/>
      <c r="L895" s="9"/>
      <c r="M895" s="9"/>
      <c r="N895" s="9"/>
      <c r="O895" s="9"/>
    </row>
    <row r="896" spans="9:15" x14ac:dyDescent="0.25">
      <c r="I896" s="9"/>
      <c r="J896" s="9"/>
      <c r="K896" s="9"/>
      <c r="L896" s="9"/>
      <c r="M896" s="9"/>
      <c r="N896" s="9"/>
      <c r="O896" s="9"/>
    </row>
    <row r="897" spans="9:15" x14ac:dyDescent="0.25">
      <c r="I897" s="9"/>
      <c r="J897" s="9"/>
      <c r="K897" s="9"/>
      <c r="L897" s="9"/>
      <c r="M897" s="9"/>
      <c r="N897" s="9"/>
      <c r="O897" s="9"/>
    </row>
    <row r="898" spans="9:15" x14ac:dyDescent="0.25">
      <c r="I898" s="9" t="s">
        <v>373</v>
      </c>
      <c r="J898" s="9"/>
      <c r="K898" s="9"/>
      <c r="L898" s="9"/>
      <c r="M898" s="9"/>
      <c r="N898" s="9"/>
      <c r="O898" s="9"/>
    </row>
    <row r="899" spans="9:15" x14ac:dyDescent="0.25">
      <c r="I899" s="9" t="s">
        <v>361</v>
      </c>
      <c r="J899" s="9" t="s">
        <v>365</v>
      </c>
      <c r="K899" s="9" t="s">
        <v>360</v>
      </c>
      <c r="L899" s="9"/>
      <c r="M899" s="9"/>
      <c r="N899" s="9"/>
      <c r="O899" s="9"/>
    </row>
    <row r="900" spans="9:15" x14ac:dyDescent="0.25">
      <c r="I900" s="9"/>
      <c r="J900" s="9" t="s">
        <v>371</v>
      </c>
      <c r="K900" s="9"/>
      <c r="L900" s="9"/>
      <c r="M900" s="9"/>
      <c r="N900" s="9"/>
      <c r="O900" s="9"/>
    </row>
    <row r="901" spans="9:15" x14ac:dyDescent="0.25">
      <c r="I901" s="9" t="s">
        <v>263</v>
      </c>
      <c r="J901" s="10">
        <v>124427</v>
      </c>
      <c r="K901" s="9">
        <v>690</v>
      </c>
      <c r="L901" s="9"/>
      <c r="M901" s="9"/>
      <c r="N901" s="9"/>
      <c r="O901" s="9"/>
    </row>
    <row r="902" spans="9:15" x14ac:dyDescent="0.25">
      <c r="I902" s="9"/>
      <c r="J902" s="9" t="s">
        <v>372</v>
      </c>
      <c r="K902" s="9"/>
      <c r="L902" s="9"/>
      <c r="M902" s="9"/>
      <c r="N902" s="9"/>
      <c r="O902" s="9"/>
    </row>
    <row r="903" spans="9:15" x14ac:dyDescent="0.25">
      <c r="I903" s="9" t="s">
        <v>262</v>
      </c>
      <c r="J903" s="10">
        <v>110806</v>
      </c>
      <c r="K903" s="9"/>
      <c r="L903" s="9"/>
      <c r="M903" s="9"/>
      <c r="N903" s="9"/>
      <c r="O903" s="9"/>
    </row>
    <row r="904" spans="9:15" x14ac:dyDescent="0.25">
      <c r="I904" s="9"/>
      <c r="J904" s="9" t="s">
        <v>372</v>
      </c>
      <c r="K904" s="9"/>
      <c r="L904" s="9"/>
      <c r="M904" s="9"/>
      <c r="N904" s="9"/>
      <c r="O904" s="9"/>
    </row>
    <row r="905" spans="9:15" x14ac:dyDescent="0.25">
      <c r="I905" s="9"/>
      <c r="J905" s="9"/>
      <c r="K905" s="9"/>
      <c r="L905" s="9"/>
      <c r="M905" s="9"/>
      <c r="N905" s="9"/>
      <c r="O905" s="9"/>
    </row>
    <row r="906" spans="9:15" x14ac:dyDescent="0.25">
      <c r="I906" s="9"/>
      <c r="J906" s="9"/>
      <c r="K906" s="9"/>
      <c r="L906" s="9"/>
      <c r="M906" s="9"/>
      <c r="N906" s="9"/>
      <c r="O906" s="9"/>
    </row>
    <row r="907" spans="9:15" x14ac:dyDescent="0.25">
      <c r="I907" s="9" t="s">
        <v>375</v>
      </c>
      <c r="J907" s="9"/>
      <c r="K907" s="9"/>
      <c r="L907" s="9"/>
      <c r="M907" s="9"/>
      <c r="N907" s="9"/>
      <c r="O907" s="9"/>
    </row>
    <row r="908" spans="9:15" x14ac:dyDescent="0.25">
      <c r="I908" s="9"/>
      <c r="J908" s="9"/>
      <c r="K908" s="9"/>
      <c r="L908" s="9"/>
      <c r="M908" s="9"/>
      <c r="N908" s="9"/>
      <c r="O908" s="9"/>
    </row>
    <row r="909" spans="9:15" x14ac:dyDescent="0.25">
      <c r="I909" s="9">
        <v>690</v>
      </c>
      <c r="J909" s="9" t="s">
        <v>263</v>
      </c>
      <c r="K909" s="9" t="s">
        <v>262</v>
      </c>
      <c r="L909" s="9"/>
      <c r="M909" s="9"/>
      <c r="N909" s="9"/>
      <c r="O909" s="9"/>
    </row>
    <row r="910" spans="9:15" x14ac:dyDescent="0.25">
      <c r="I910" s="9" t="s">
        <v>370</v>
      </c>
      <c r="J910" s="9" t="s">
        <v>409</v>
      </c>
      <c r="K910" s="11">
        <v>41851</v>
      </c>
      <c r="L910" s="9"/>
      <c r="M910" s="9"/>
      <c r="N910" s="9"/>
      <c r="O910" s="9"/>
    </row>
    <row r="911" spans="9:15" x14ac:dyDescent="0.25">
      <c r="I911" s="9" t="s">
        <v>371</v>
      </c>
      <c r="J911" s="9" t="s">
        <v>372</v>
      </c>
      <c r="K911" s="9" t="s">
        <v>372</v>
      </c>
      <c r="L911" s="9"/>
      <c r="M911" s="9"/>
      <c r="N911" s="9"/>
      <c r="O911" s="9"/>
    </row>
    <row r="912" spans="9:15" x14ac:dyDescent="0.25">
      <c r="I912" s="9"/>
      <c r="J912" s="9"/>
      <c r="K912" s="9"/>
      <c r="L912" s="9"/>
      <c r="M912" s="9"/>
      <c r="N912" s="9"/>
      <c r="O912" s="9"/>
    </row>
    <row r="913" spans="9:15" x14ac:dyDescent="0.25">
      <c r="I913" s="9" t="s">
        <v>376</v>
      </c>
      <c r="J913" s="9"/>
      <c r="K913" s="9"/>
      <c r="L913" s="9"/>
      <c r="M913" s="9"/>
      <c r="N913" s="9"/>
      <c r="O913" s="9"/>
    </row>
    <row r="914" spans="9:15" x14ac:dyDescent="0.25">
      <c r="I914" s="9"/>
      <c r="J914" s="9"/>
      <c r="K914" s="9"/>
      <c r="L914" s="9"/>
      <c r="M914" s="9"/>
      <c r="N914" s="9"/>
      <c r="O914" s="9"/>
    </row>
    <row r="915" spans="9:15" x14ac:dyDescent="0.25">
      <c r="I915" s="9">
        <v>690</v>
      </c>
      <c r="J915" s="9" t="s">
        <v>263</v>
      </c>
      <c r="K915" s="9" t="s">
        <v>262</v>
      </c>
      <c r="L915" s="9"/>
      <c r="M915" s="9"/>
      <c r="N915" s="9"/>
      <c r="O915" s="9"/>
    </row>
    <row r="916" spans="9:15" x14ac:dyDescent="0.25">
      <c r="I916" s="9" t="s">
        <v>365</v>
      </c>
      <c r="J916" s="10">
        <v>124427</v>
      </c>
      <c r="K916" s="10">
        <v>110806</v>
      </c>
      <c r="L916" s="9"/>
      <c r="M916" s="9"/>
      <c r="N916" s="9"/>
      <c r="O916" s="9"/>
    </row>
    <row r="917" spans="9:15" x14ac:dyDescent="0.25">
      <c r="I917" s="9" t="s">
        <v>371</v>
      </c>
      <c r="J917" s="9" t="s">
        <v>372</v>
      </c>
      <c r="K917" s="9" t="s">
        <v>372</v>
      </c>
      <c r="L917" s="9"/>
      <c r="M917" s="9"/>
      <c r="N917" s="9"/>
      <c r="O917" s="9"/>
    </row>
  </sheetData>
  <mergeCells count="4">
    <mergeCell ref="CS6:CT6"/>
    <mergeCell ref="CU6:CV6"/>
    <mergeCell ref="CY6:CZ6"/>
    <mergeCell ref="CW6:CX6"/>
  </mergeCells>
  <conditionalFormatting sqref="HI39:HI62">
    <cfRule type="cellIs" dxfId="2" priority="1" operator="lessThan">
      <formula>0.2</formula>
    </cfRule>
    <cfRule type="cellIs" dxfId="1" priority="2" operator="between">
      <formula>0.3</formula>
      <formula>0.8</formula>
    </cfRule>
    <cfRule type="cellIs" dxfId="0" priority="3" operator="between">
      <formula>0.8</formula>
      <formula>20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9"/>
  <sheetViews>
    <sheetView workbookViewId="0">
      <selection activeCell="S1" sqref="S1:W1048576"/>
    </sheetView>
  </sheetViews>
  <sheetFormatPr defaultRowHeight="15" x14ac:dyDescent="0.25"/>
  <cols>
    <col min="2" max="2" width="8.42578125" bestFit="1" customWidth="1"/>
    <col min="3" max="3" width="14.140625" bestFit="1" customWidth="1"/>
    <col min="4" max="4" width="24.7109375" bestFit="1" customWidth="1"/>
    <col min="5" max="5" width="11.28515625" bestFit="1" customWidth="1"/>
    <col min="6" max="6" width="8.5703125" bestFit="1" customWidth="1"/>
  </cols>
  <sheetData>
    <row r="2" spans="2:6" x14ac:dyDescent="0.25">
      <c r="B2" t="s">
        <v>414</v>
      </c>
      <c r="C2" t="s">
        <v>415</v>
      </c>
      <c r="D2" t="s">
        <v>416</v>
      </c>
      <c r="E2" t="s">
        <v>417</v>
      </c>
      <c r="F2" t="s">
        <v>418</v>
      </c>
    </row>
    <row r="3" spans="2:6" x14ac:dyDescent="0.25">
      <c r="B3" t="s">
        <v>419</v>
      </c>
      <c r="C3" t="s">
        <v>420</v>
      </c>
      <c r="D3" t="s">
        <v>421</v>
      </c>
      <c r="E3">
        <v>989.4</v>
      </c>
      <c r="F3" t="s">
        <v>422</v>
      </c>
    </row>
    <row r="4" spans="2:6" x14ac:dyDescent="0.25">
      <c r="B4" t="s">
        <v>419</v>
      </c>
      <c r="C4" t="s">
        <v>420</v>
      </c>
      <c r="D4" t="s">
        <v>423</v>
      </c>
      <c r="E4">
        <v>992.7</v>
      </c>
      <c r="F4" t="s">
        <v>422</v>
      </c>
    </row>
    <row r="5" spans="2:6" x14ac:dyDescent="0.25">
      <c r="B5" t="s">
        <v>419</v>
      </c>
      <c r="C5" t="s">
        <v>420</v>
      </c>
      <c r="D5" t="s">
        <v>424</v>
      </c>
      <c r="E5">
        <v>986.7</v>
      </c>
      <c r="F5" t="s">
        <v>422</v>
      </c>
    </row>
    <row r="6" spans="2:6" x14ac:dyDescent="0.25">
      <c r="B6" t="s">
        <v>419</v>
      </c>
      <c r="C6" t="s">
        <v>420</v>
      </c>
      <c r="D6" t="s">
        <v>424</v>
      </c>
      <c r="E6">
        <v>986.2</v>
      </c>
      <c r="F6" t="s">
        <v>422</v>
      </c>
    </row>
    <row r="7" spans="2:6" x14ac:dyDescent="0.25">
      <c r="B7" t="s">
        <v>419</v>
      </c>
      <c r="C7" t="s">
        <v>420</v>
      </c>
      <c r="D7" t="s">
        <v>425</v>
      </c>
      <c r="E7">
        <v>987.7</v>
      </c>
      <c r="F7" t="s">
        <v>422</v>
      </c>
    </row>
    <row r="8" spans="2:6" x14ac:dyDescent="0.25">
      <c r="B8" t="s">
        <v>419</v>
      </c>
      <c r="C8" t="s">
        <v>420</v>
      </c>
      <c r="D8" t="s">
        <v>426</v>
      </c>
      <c r="E8">
        <v>987.3</v>
      </c>
      <c r="F8" t="s">
        <v>422</v>
      </c>
    </row>
    <row r="9" spans="2:6" x14ac:dyDescent="0.25">
      <c r="B9" t="s">
        <v>419</v>
      </c>
      <c r="C9" t="s">
        <v>420</v>
      </c>
      <c r="D9" t="s">
        <v>427</v>
      </c>
      <c r="E9">
        <v>987.8</v>
      </c>
      <c r="F9" t="s">
        <v>422</v>
      </c>
    </row>
    <row r="10" spans="2:6" x14ac:dyDescent="0.25">
      <c r="B10" t="s">
        <v>419</v>
      </c>
      <c r="C10" t="s">
        <v>420</v>
      </c>
      <c r="D10" t="s">
        <v>428</v>
      </c>
      <c r="E10">
        <v>986.2</v>
      </c>
      <c r="F10" t="s">
        <v>422</v>
      </c>
    </row>
    <row r="11" spans="2:6" x14ac:dyDescent="0.25">
      <c r="B11" t="s">
        <v>419</v>
      </c>
      <c r="C11" t="s">
        <v>420</v>
      </c>
      <c r="D11" t="s">
        <v>429</v>
      </c>
      <c r="E11">
        <v>988.1</v>
      </c>
      <c r="F11" t="s">
        <v>422</v>
      </c>
    </row>
    <row r="12" spans="2:6" x14ac:dyDescent="0.25">
      <c r="B12" t="s">
        <v>419</v>
      </c>
      <c r="C12" t="s">
        <v>420</v>
      </c>
      <c r="D12" t="s">
        <v>429</v>
      </c>
      <c r="E12">
        <v>988.5</v>
      </c>
      <c r="F12" t="s">
        <v>422</v>
      </c>
    </row>
    <row r="13" spans="2:6" x14ac:dyDescent="0.25">
      <c r="B13" t="s">
        <v>419</v>
      </c>
      <c r="C13" t="s">
        <v>420</v>
      </c>
      <c r="D13" t="s">
        <v>429</v>
      </c>
      <c r="E13">
        <v>988.9</v>
      </c>
      <c r="F13" t="s">
        <v>422</v>
      </c>
    </row>
    <row r="14" spans="2:6" x14ac:dyDescent="0.25">
      <c r="B14" t="s">
        <v>419</v>
      </c>
      <c r="C14" t="s">
        <v>420</v>
      </c>
      <c r="D14" t="s">
        <v>429</v>
      </c>
      <c r="E14">
        <v>988.2</v>
      </c>
      <c r="F14" t="s">
        <v>422</v>
      </c>
    </row>
    <row r="15" spans="2:6" x14ac:dyDescent="0.25">
      <c r="B15" t="s">
        <v>419</v>
      </c>
      <c r="C15" t="s">
        <v>420</v>
      </c>
      <c r="D15" t="s">
        <v>429</v>
      </c>
      <c r="E15">
        <v>987.7</v>
      </c>
      <c r="F15" t="s">
        <v>422</v>
      </c>
    </row>
    <row r="16" spans="2:6" x14ac:dyDescent="0.25">
      <c r="B16" t="s">
        <v>419</v>
      </c>
      <c r="C16" t="s">
        <v>420</v>
      </c>
      <c r="D16" t="s">
        <v>429</v>
      </c>
      <c r="E16">
        <v>988.1</v>
      </c>
      <c r="F16" t="s">
        <v>422</v>
      </c>
    </row>
    <row r="17" spans="2:8" x14ac:dyDescent="0.25">
      <c r="B17" t="s">
        <v>419</v>
      </c>
      <c r="C17" t="s">
        <v>420</v>
      </c>
      <c r="D17" t="s">
        <v>429</v>
      </c>
      <c r="E17">
        <v>988.9</v>
      </c>
      <c r="F17" t="s">
        <v>422</v>
      </c>
    </row>
    <row r="18" spans="2:8" x14ac:dyDescent="0.25">
      <c r="B18" t="s">
        <v>419</v>
      </c>
      <c r="C18" t="s">
        <v>420</v>
      </c>
      <c r="D18" t="s">
        <v>430</v>
      </c>
      <c r="E18">
        <v>989.7</v>
      </c>
      <c r="F18" t="s">
        <v>422</v>
      </c>
    </row>
    <row r="19" spans="2:8" x14ac:dyDescent="0.25">
      <c r="B19" t="s">
        <v>419</v>
      </c>
      <c r="C19" t="s">
        <v>420</v>
      </c>
      <c r="D19" t="s">
        <v>430</v>
      </c>
      <c r="E19">
        <v>989.9</v>
      </c>
      <c r="F19" t="s">
        <v>422</v>
      </c>
    </row>
    <row r="20" spans="2:8" x14ac:dyDescent="0.25">
      <c r="B20" t="s">
        <v>419</v>
      </c>
      <c r="C20" t="s">
        <v>420</v>
      </c>
      <c r="D20" t="s">
        <v>430</v>
      </c>
      <c r="E20">
        <v>989.6</v>
      </c>
      <c r="F20" t="s">
        <v>422</v>
      </c>
      <c r="G20" t="s">
        <v>419</v>
      </c>
      <c r="H20">
        <f>AVERAGE(E21:E34)</f>
        <v>992.14428571428562</v>
      </c>
    </row>
    <row r="21" spans="2:8" x14ac:dyDescent="0.25">
      <c r="B21" t="s">
        <v>419</v>
      </c>
      <c r="C21" t="s">
        <v>420</v>
      </c>
      <c r="D21" t="s">
        <v>419</v>
      </c>
      <c r="E21">
        <v>992.2</v>
      </c>
      <c r="F21" t="s">
        <v>422</v>
      </c>
      <c r="G21" t="s">
        <v>429</v>
      </c>
      <c r="H21">
        <f>AVERAGE(E11:E17,E39,E40)</f>
        <v>988.35555555555538</v>
      </c>
    </row>
    <row r="22" spans="2:8" x14ac:dyDescent="0.25">
      <c r="B22" t="s">
        <v>419</v>
      </c>
      <c r="C22" t="s">
        <v>420</v>
      </c>
      <c r="D22" t="s">
        <v>419</v>
      </c>
      <c r="E22">
        <v>992</v>
      </c>
      <c r="F22" t="s">
        <v>422</v>
      </c>
      <c r="G22" t="s">
        <v>442</v>
      </c>
      <c r="H22">
        <v>986.5</v>
      </c>
    </row>
    <row r="23" spans="2:8" x14ac:dyDescent="0.25">
      <c r="B23" t="s">
        <v>419</v>
      </c>
      <c r="C23" t="s">
        <v>420</v>
      </c>
      <c r="D23" t="s">
        <v>419</v>
      </c>
      <c r="E23">
        <v>992.5</v>
      </c>
      <c r="F23" t="s">
        <v>422</v>
      </c>
      <c r="G23" t="s">
        <v>427</v>
      </c>
      <c r="H23">
        <v>987.8</v>
      </c>
    </row>
    <row r="24" spans="2:8" x14ac:dyDescent="0.25">
      <c r="B24" t="s">
        <v>419</v>
      </c>
      <c r="C24" t="s">
        <v>420</v>
      </c>
      <c r="D24" t="s">
        <v>419</v>
      </c>
      <c r="E24">
        <v>992.3</v>
      </c>
      <c r="F24" t="s">
        <v>422</v>
      </c>
    </row>
    <row r="25" spans="2:8" x14ac:dyDescent="0.25">
      <c r="B25" t="s">
        <v>419</v>
      </c>
      <c r="C25" t="s">
        <v>420</v>
      </c>
      <c r="D25" t="s">
        <v>419</v>
      </c>
      <c r="E25">
        <v>992.1</v>
      </c>
      <c r="F25" t="s">
        <v>422</v>
      </c>
    </row>
    <row r="26" spans="2:8" x14ac:dyDescent="0.25">
      <c r="B26" t="s">
        <v>419</v>
      </c>
      <c r="C26" t="s">
        <v>420</v>
      </c>
      <c r="D26" t="s">
        <v>419</v>
      </c>
      <c r="E26">
        <v>991.9</v>
      </c>
      <c r="F26" t="s">
        <v>422</v>
      </c>
    </row>
    <row r="27" spans="2:8" x14ac:dyDescent="0.25">
      <c r="B27" t="s">
        <v>419</v>
      </c>
      <c r="C27" t="s">
        <v>420</v>
      </c>
      <c r="D27" t="s">
        <v>419</v>
      </c>
      <c r="E27">
        <v>992</v>
      </c>
      <c r="F27" t="s">
        <v>422</v>
      </c>
    </row>
    <row r="28" spans="2:8" x14ac:dyDescent="0.25">
      <c r="B28" t="s">
        <v>419</v>
      </c>
      <c r="C28" t="s">
        <v>420</v>
      </c>
      <c r="D28" t="s">
        <v>419</v>
      </c>
      <c r="E28">
        <v>992</v>
      </c>
      <c r="F28" t="s">
        <v>422</v>
      </c>
    </row>
    <row r="29" spans="2:8" x14ac:dyDescent="0.25">
      <c r="B29" t="s">
        <v>419</v>
      </c>
      <c r="C29" t="s">
        <v>420</v>
      </c>
      <c r="D29" t="s">
        <v>419</v>
      </c>
      <c r="E29">
        <v>991.8</v>
      </c>
      <c r="F29" t="s">
        <v>422</v>
      </c>
    </row>
    <row r="30" spans="2:8" x14ac:dyDescent="0.25">
      <c r="B30" t="s">
        <v>419</v>
      </c>
      <c r="C30" t="s">
        <v>420</v>
      </c>
      <c r="D30" t="s">
        <v>419</v>
      </c>
      <c r="E30">
        <v>992.1</v>
      </c>
      <c r="F30" t="s">
        <v>422</v>
      </c>
    </row>
    <row r="31" spans="2:8" x14ac:dyDescent="0.25">
      <c r="B31" t="s">
        <v>419</v>
      </c>
      <c r="C31" t="s">
        <v>420</v>
      </c>
      <c r="D31" t="s">
        <v>419</v>
      </c>
      <c r="E31">
        <v>992.22</v>
      </c>
      <c r="F31" t="s">
        <v>422</v>
      </c>
    </row>
    <row r="32" spans="2:8" x14ac:dyDescent="0.25">
      <c r="B32" t="s">
        <v>419</v>
      </c>
      <c r="C32" t="s">
        <v>420</v>
      </c>
      <c r="D32" t="s">
        <v>419</v>
      </c>
      <c r="E32">
        <v>992.4</v>
      </c>
      <c r="F32" t="s">
        <v>422</v>
      </c>
    </row>
    <row r="33" spans="2:6" x14ac:dyDescent="0.25">
      <c r="B33" t="s">
        <v>419</v>
      </c>
      <c r="C33" t="s">
        <v>420</v>
      </c>
      <c r="D33" t="s">
        <v>419</v>
      </c>
      <c r="E33">
        <v>992.3</v>
      </c>
      <c r="F33" t="s">
        <v>422</v>
      </c>
    </row>
    <row r="34" spans="2:6" x14ac:dyDescent="0.25">
      <c r="B34" t="s">
        <v>419</v>
      </c>
      <c r="C34" t="s">
        <v>420</v>
      </c>
      <c r="D34" t="s">
        <v>419</v>
      </c>
      <c r="E34">
        <v>992.2</v>
      </c>
      <c r="F34" t="s">
        <v>422</v>
      </c>
    </row>
    <row r="35" spans="2:6" x14ac:dyDescent="0.25">
      <c r="B35" t="s">
        <v>419</v>
      </c>
      <c r="C35" t="s">
        <v>420</v>
      </c>
      <c r="D35" t="s">
        <v>431</v>
      </c>
      <c r="E35">
        <v>987.3</v>
      </c>
      <c r="F35" t="s">
        <v>422</v>
      </c>
    </row>
    <row r="36" spans="2:6" x14ac:dyDescent="0.25">
      <c r="B36" t="s">
        <v>419</v>
      </c>
      <c r="C36" t="s">
        <v>420</v>
      </c>
      <c r="D36" t="s">
        <v>432</v>
      </c>
      <c r="E36">
        <v>988.7</v>
      </c>
      <c r="F36" t="s">
        <v>422</v>
      </c>
    </row>
    <row r="37" spans="2:6" x14ac:dyDescent="0.25">
      <c r="B37" t="s">
        <v>419</v>
      </c>
      <c r="C37" t="s">
        <v>420</v>
      </c>
      <c r="D37" t="s">
        <v>433</v>
      </c>
      <c r="E37">
        <v>988.4</v>
      </c>
      <c r="F37" t="s">
        <v>422</v>
      </c>
    </row>
    <row r="38" spans="2:6" x14ac:dyDescent="0.25">
      <c r="B38" t="s">
        <v>419</v>
      </c>
      <c r="C38" t="s">
        <v>420</v>
      </c>
      <c r="D38" t="s">
        <v>434</v>
      </c>
      <c r="E38">
        <v>990.6</v>
      </c>
      <c r="F38" t="s">
        <v>422</v>
      </c>
    </row>
    <row r="39" spans="2:6" x14ac:dyDescent="0.25">
      <c r="B39" t="s">
        <v>419</v>
      </c>
      <c r="C39" t="s">
        <v>420</v>
      </c>
      <c r="D39" t="s">
        <v>435</v>
      </c>
      <c r="E39">
        <v>988.2</v>
      </c>
      <c r="F39" t="s">
        <v>422</v>
      </c>
    </row>
    <row r="40" spans="2:6" x14ac:dyDescent="0.25">
      <c r="B40" t="s">
        <v>419</v>
      </c>
      <c r="C40" t="s">
        <v>420</v>
      </c>
      <c r="D40" t="s">
        <v>436</v>
      </c>
      <c r="E40">
        <v>988.6</v>
      </c>
      <c r="F40" t="s">
        <v>422</v>
      </c>
    </row>
    <row r="41" spans="2:6" x14ac:dyDescent="0.25">
      <c r="B41" t="s">
        <v>419</v>
      </c>
      <c r="C41" t="s">
        <v>420</v>
      </c>
      <c r="D41" t="s">
        <v>437</v>
      </c>
      <c r="E41">
        <v>988</v>
      </c>
      <c r="F41" t="s">
        <v>422</v>
      </c>
    </row>
    <row r="42" spans="2:6" x14ac:dyDescent="0.25">
      <c r="B42" t="s">
        <v>419</v>
      </c>
      <c r="C42" t="s">
        <v>420</v>
      </c>
      <c r="D42" t="s">
        <v>438</v>
      </c>
      <c r="E42">
        <v>987</v>
      </c>
      <c r="F42" t="s">
        <v>422</v>
      </c>
    </row>
    <row r="43" spans="2:6" x14ac:dyDescent="0.25">
      <c r="B43" t="s">
        <v>419</v>
      </c>
      <c r="C43" t="s">
        <v>420</v>
      </c>
      <c r="D43" t="s">
        <v>439</v>
      </c>
      <c r="E43">
        <v>987.1</v>
      </c>
      <c r="F43" t="s">
        <v>422</v>
      </c>
    </row>
    <row r="44" spans="2:6" x14ac:dyDescent="0.25">
      <c r="B44" t="s">
        <v>419</v>
      </c>
      <c r="C44" t="s">
        <v>420</v>
      </c>
      <c r="D44" t="s">
        <v>440</v>
      </c>
      <c r="E44">
        <v>987.4</v>
      </c>
      <c r="F44" t="s">
        <v>422</v>
      </c>
    </row>
    <row r="45" spans="2:6" x14ac:dyDescent="0.25">
      <c r="B45" t="s">
        <v>419</v>
      </c>
      <c r="C45" t="s">
        <v>420</v>
      </c>
      <c r="D45" t="s">
        <v>441</v>
      </c>
      <c r="E45">
        <v>989.3</v>
      </c>
      <c r="F45" t="s">
        <v>422</v>
      </c>
    </row>
    <row r="46" spans="2:6" x14ac:dyDescent="0.25">
      <c r="B46" t="s">
        <v>419</v>
      </c>
      <c r="C46" t="s">
        <v>420</v>
      </c>
      <c r="D46" t="s">
        <v>430</v>
      </c>
      <c r="E46">
        <v>989.7</v>
      </c>
      <c r="F46" t="s">
        <v>422</v>
      </c>
    </row>
    <row r="47" spans="2:6" x14ac:dyDescent="0.25">
      <c r="B47" t="s">
        <v>419</v>
      </c>
      <c r="C47" t="s">
        <v>420</v>
      </c>
      <c r="D47" t="s">
        <v>430</v>
      </c>
      <c r="E47">
        <v>989.8</v>
      </c>
      <c r="F47" t="s">
        <v>422</v>
      </c>
    </row>
    <row r="48" spans="2:6" x14ac:dyDescent="0.25">
      <c r="B48" t="s">
        <v>419</v>
      </c>
      <c r="C48" t="s">
        <v>420</v>
      </c>
      <c r="D48" t="s">
        <v>421</v>
      </c>
      <c r="E48">
        <v>986.2</v>
      </c>
      <c r="F48" t="s">
        <v>422</v>
      </c>
    </row>
    <row r="49" spans="2:6" x14ac:dyDescent="0.25">
      <c r="B49" t="s">
        <v>419</v>
      </c>
      <c r="C49" t="s">
        <v>420</v>
      </c>
      <c r="D49" t="s">
        <v>442</v>
      </c>
      <c r="E49">
        <v>986.5</v>
      </c>
      <c r="F49" t="s">
        <v>422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H1126"/>
  <sheetViews>
    <sheetView workbookViewId="0">
      <selection activeCell="L9" sqref="L9:O10"/>
    </sheetView>
  </sheetViews>
  <sheetFormatPr defaultRowHeight="15" x14ac:dyDescent="0.25"/>
  <cols>
    <col min="4" max="4" width="13.7109375" customWidth="1"/>
    <col min="5" max="5" width="11.140625" customWidth="1"/>
    <col min="18" max="18" width="15" customWidth="1"/>
    <col min="29" max="29" width="15" bestFit="1" customWidth="1"/>
    <col min="36" max="36" width="8.42578125" customWidth="1"/>
    <col min="37" max="37" width="8.28515625" bestFit="1" customWidth="1"/>
    <col min="38" max="38" width="10" bestFit="1" customWidth="1"/>
    <col min="39" max="39" width="8" bestFit="1" customWidth="1"/>
    <col min="40" max="40" width="8.28515625" bestFit="1" customWidth="1"/>
    <col min="41" max="41" width="9" bestFit="1" customWidth="1"/>
    <col min="42" max="44" width="8" bestFit="1" customWidth="1"/>
  </cols>
  <sheetData>
    <row r="3" spans="1:42" x14ac:dyDescent="0.25">
      <c r="AJ3" t="s">
        <v>7</v>
      </c>
    </row>
    <row r="5" spans="1:42" x14ac:dyDescent="0.25">
      <c r="AJ5" t="s">
        <v>360</v>
      </c>
      <c r="AK5" t="s">
        <v>361</v>
      </c>
      <c r="AL5" t="s">
        <v>362</v>
      </c>
      <c r="AM5" t="s">
        <v>363</v>
      </c>
      <c r="AN5" t="s">
        <v>364</v>
      </c>
      <c r="AO5" t="s">
        <v>365</v>
      </c>
      <c r="AP5" t="s">
        <v>366</v>
      </c>
    </row>
    <row r="6" spans="1:42" x14ac:dyDescent="0.25">
      <c r="AJ6">
        <v>0</v>
      </c>
      <c r="AK6" t="s">
        <v>884</v>
      </c>
      <c r="AL6">
        <v>1046.4321</v>
      </c>
      <c r="AM6">
        <v>3.6322000000000001</v>
      </c>
      <c r="AN6">
        <v>5.5890000000000004</v>
      </c>
      <c r="AO6">
        <v>3939.5830000000001</v>
      </c>
      <c r="AP6">
        <v>2.9</v>
      </c>
    </row>
    <row r="7" spans="1:42" x14ac:dyDescent="0.25">
      <c r="D7" t="s">
        <v>1</v>
      </c>
      <c r="R7" t="s">
        <v>2</v>
      </c>
      <c r="AK7" t="s">
        <v>883</v>
      </c>
      <c r="AL7">
        <v>1023.3059</v>
      </c>
      <c r="AM7">
        <v>2.7288999999999999</v>
      </c>
      <c r="AN7">
        <v>5.5890000000000004</v>
      </c>
      <c r="AO7">
        <v>5530.7550000000001</v>
      </c>
      <c r="AP7">
        <v>4.07</v>
      </c>
    </row>
    <row r="8" spans="1:42" x14ac:dyDescent="0.25">
      <c r="AK8" t="s">
        <v>448</v>
      </c>
      <c r="AL8">
        <v>532.92070000000001</v>
      </c>
      <c r="AM8">
        <v>2.9826000000000001</v>
      </c>
      <c r="AN8">
        <v>0.78</v>
      </c>
      <c r="AO8">
        <v>7148.7479999999996</v>
      </c>
      <c r="AP8">
        <v>37.74</v>
      </c>
    </row>
    <row r="9" spans="1:42" x14ac:dyDescent="0.25">
      <c r="B9" t="s">
        <v>3</v>
      </c>
      <c r="C9" t="s">
        <v>4</v>
      </c>
      <c r="D9" t="s">
        <v>889</v>
      </c>
      <c r="E9" t="s">
        <v>880</v>
      </c>
      <c r="F9" t="s">
        <v>881</v>
      </c>
      <c r="G9" t="s">
        <v>882</v>
      </c>
      <c r="H9" t="s">
        <v>448</v>
      </c>
      <c r="I9" t="s">
        <v>883</v>
      </c>
      <c r="J9" t="s">
        <v>884</v>
      </c>
      <c r="K9" t="s">
        <v>888</v>
      </c>
      <c r="L9" t="s">
        <v>885</v>
      </c>
      <c r="M9" t="s">
        <v>419</v>
      </c>
      <c r="N9" t="s">
        <v>887</v>
      </c>
      <c r="O9" t="s">
        <v>886</v>
      </c>
      <c r="R9" t="s">
        <v>889</v>
      </c>
      <c r="S9" t="s">
        <v>880</v>
      </c>
      <c r="T9" t="s">
        <v>881</v>
      </c>
      <c r="U9" t="s">
        <v>882</v>
      </c>
      <c r="V9" t="s">
        <v>448</v>
      </c>
      <c r="W9" t="s">
        <v>883</v>
      </c>
      <c r="X9" t="s">
        <v>884</v>
      </c>
      <c r="Y9" t="s">
        <v>888</v>
      </c>
      <c r="AC9" t="s">
        <v>890</v>
      </c>
      <c r="AD9" t="str">
        <f t="shared" ref="AD9:AD33" si="0">L9</f>
        <v>Al</v>
      </c>
      <c r="AE9" t="str">
        <f t="shared" ref="AE9:AE33" si="1">M9</f>
        <v>Zn</v>
      </c>
      <c r="AF9" t="str">
        <f t="shared" ref="AF9:AF33" si="2">N9</f>
        <v>O</v>
      </c>
      <c r="AG9" t="str">
        <f t="shared" ref="AG9:AG33" si="3">O9</f>
        <v>C</v>
      </c>
      <c r="AK9" t="s">
        <v>882</v>
      </c>
      <c r="AL9">
        <v>286.37950000000001</v>
      </c>
      <c r="AM9">
        <v>3.1528</v>
      </c>
      <c r="AN9">
        <v>0.27800000000000002</v>
      </c>
      <c r="AO9">
        <v>972.81299999999999</v>
      </c>
      <c r="AP9">
        <v>14.41</v>
      </c>
    </row>
    <row r="10" spans="1:42" x14ac:dyDescent="0.25">
      <c r="A10" t="s">
        <v>7</v>
      </c>
      <c r="B10">
        <v>1</v>
      </c>
      <c r="C10">
        <v>0</v>
      </c>
      <c r="D10">
        <v>15.43</v>
      </c>
      <c r="E10">
        <v>10.11</v>
      </c>
      <c r="F10">
        <v>7.92</v>
      </c>
      <c r="G10">
        <v>14.41</v>
      </c>
      <c r="H10">
        <v>37.74</v>
      </c>
      <c r="I10">
        <v>4.07</v>
      </c>
      <c r="J10">
        <v>2.9</v>
      </c>
      <c r="K10">
        <v>7.43</v>
      </c>
      <c r="L10">
        <f>SUM(D10:F10)</f>
        <v>33.46</v>
      </c>
      <c r="M10">
        <f>SUM(I10:K10)</f>
        <v>14.4</v>
      </c>
      <c r="N10">
        <f>H10</f>
        <v>37.74</v>
      </c>
      <c r="O10">
        <f>G10</f>
        <v>14.41</v>
      </c>
      <c r="R10">
        <v>3746.64</v>
      </c>
      <c r="S10">
        <v>2454.3200000000002</v>
      </c>
      <c r="T10">
        <v>1923.27</v>
      </c>
      <c r="U10">
        <v>3499.33</v>
      </c>
      <c r="V10">
        <v>9165.06</v>
      </c>
      <c r="W10">
        <v>989.57899999999995</v>
      </c>
      <c r="X10">
        <v>704.88099999999997</v>
      </c>
      <c r="Y10">
        <v>1804.37</v>
      </c>
      <c r="AC10">
        <v>0</v>
      </c>
      <c r="AD10">
        <f t="shared" si="0"/>
        <v>33.46</v>
      </c>
      <c r="AE10">
        <f t="shared" si="1"/>
        <v>14.4</v>
      </c>
      <c r="AF10">
        <f t="shared" si="2"/>
        <v>37.74</v>
      </c>
      <c r="AG10">
        <f t="shared" si="3"/>
        <v>14.41</v>
      </c>
      <c r="AK10" t="s">
        <v>880</v>
      </c>
      <c r="AL10">
        <v>120.07080000000001</v>
      </c>
      <c r="AM10">
        <v>3.8290000000000002</v>
      </c>
      <c r="AN10">
        <v>0.42599999999999999</v>
      </c>
      <c r="AO10">
        <v>1045.539</v>
      </c>
      <c r="AP10">
        <v>10.11</v>
      </c>
    </row>
    <row r="11" spans="1:42" x14ac:dyDescent="0.25">
      <c r="A11" t="s">
        <v>7</v>
      </c>
      <c r="B11">
        <v>2</v>
      </c>
      <c r="C11">
        <v>30</v>
      </c>
      <c r="D11">
        <v>21.71</v>
      </c>
      <c r="E11">
        <v>15.23</v>
      </c>
      <c r="F11">
        <v>8.56</v>
      </c>
      <c r="G11">
        <v>0.01</v>
      </c>
      <c r="H11">
        <v>39.28</v>
      </c>
      <c r="I11">
        <v>4.0199999999999996</v>
      </c>
      <c r="J11">
        <v>2.46</v>
      </c>
      <c r="K11">
        <v>8.73</v>
      </c>
      <c r="L11">
        <f t="shared" ref="L11:L33" si="4">SUM(D11:F11)</f>
        <v>45.5</v>
      </c>
      <c r="M11">
        <f t="shared" ref="M11:M33" si="5">SUM(I11:K11)</f>
        <v>15.21</v>
      </c>
      <c r="N11">
        <f t="shared" ref="N11:N33" si="6">H11</f>
        <v>39.28</v>
      </c>
      <c r="O11">
        <f t="shared" ref="O11:O33" si="7">G11</f>
        <v>0.01</v>
      </c>
      <c r="R11">
        <v>5259.5</v>
      </c>
      <c r="S11">
        <v>3691</v>
      </c>
      <c r="T11">
        <v>2034.1</v>
      </c>
      <c r="U11">
        <v>1.72572E-3</v>
      </c>
      <c r="V11">
        <v>9517.42</v>
      </c>
      <c r="W11">
        <v>973.71500000000003</v>
      </c>
      <c r="X11">
        <v>594.971</v>
      </c>
      <c r="Y11">
        <v>2115.0500000000002</v>
      </c>
      <c r="AC11">
        <v>30</v>
      </c>
      <c r="AD11">
        <f t="shared" si="0"/>
        <v>45.5</v>
      </c>
      <c r="AE11">
        <f t="shared" si="1"/>
        <v>15.21</v>
      </c>
      <c r="AF11">
        <f t="shared" si="2"/>
        <v>39.28</v>
      </c>
      <c r="AG11">
        <f t="shared" si="3"/>
        <v>0.01</v>
      </c>
      <c r="AK11" t="s">
        <v>881</v>
      </c>
      <c r="AL11">
        <v>141.21109999999999</v>
      </c>
      <c r="AM11">
        <v>4.8643999999999998</v>
      </c>
      <c r="AN11">
        <v>0.42599999999999999</v>
      </c>
      <c r="AO11">
        <v>819.31399999999996</v>
      </c>
      <c r="AP11">
        <v>7.92</v>
      </c>
    </row>
    <row r="12" spans="1:42" x14ac:dyDescent="0.25">
      <c r="A12" t="s">
        <v>7</v>
      </c>
      <c r="B12">
        <v>3</v>
      </c>
      <c r="C12">
        <v>60</v>
      </c>
      <c r="D12">
        <v>23.96</v>
      </c>
      <c r="E12">
        <v>16.38</v>
      </c>
      <c r="F12">
        <v>12.64</v>
      </c>
      <c r="G12">
        <v>0.01</v>
      </c>
      <c r="H12">
        <v>35.380000000000003</v>
      </c>
      <c r="I12">
        <v>3</v>
      </c>
      <c r="J12">
        <v>1.7</v>
      </c>
      <c r="K12">
        <v>6.92</v>
      </c>
      <c r="L12">
        <f t="shared" si="4"/>
        <v>52.980000000000004</v>
      </c>
      <c r="M12">
        <f t="shared" si="5"/>
        <v>11.620000000000001</v>
      </c>
      <c r="N12">
        <f t="shared" si="6"/>
        <v>35.380000000000003</v>
      </c>
      <c r="O12">
        <f t="shared" si="7"/>
        <v>0.01</v>
      </c>
      <c r="R12">
        <v>6218.71</v>
      </c>
      <c r="S12">
        <v>4251.49</v>
      </c>
      <c r="T12">
        <v>3280.74</v>
      </c>
      <c r="U12">
        <v>272.27699999999999</v>
      </c>
      <c r="V12">
        <v>9182.01</v>
      </c>
      <c r="W12">
        <v>778.73400000000004</v>
      </c>
      <c r="X12">
        <v>440.3</v>
      </c>
      <c r="Y12">
        <v>1796.63</v>
      </c>
      <c r="AC12">
        <v>60</v>
      </c>
      <c r="AD12">
        <f t="shared" si="0"/>
        <v>52.980000000000004</v>
      </c>
      <c r="AE12">
        <f t="shared" si="1"/>
        <v>11.620000000000001</v>
      </c>
      <c r="AF12">
        <f t="shared" si="2"/>
        <v>35.380000000000003</v>
      </c>
      <c r="AG12">
        <f t="shared" si="3"/>
        <v>0.01</v>
      </c>
      <c r="AJ12">
        <v>0</v>
      </c>
      <c r="AK12" t="s">
        <v>889</v>
      </c>
      <c r="AL12">
        <v>75</v>
      </c>
      <c r="AM12">
        <v>3.2987000000000002</v>
      </c>
      <c r="AN12">
        <v>0.193</v>
      </c>
      <c r="AO12">
        <v>723.101</v>
      </c>
      <c r="AP12">
        <v>15.43</v>
      </c>
    </row>
    <row r="13" spans="1:42" x14ac:dyDescent="0.25">
      <c r="A13" t="s">
        <v>7</v>
      </c>
      <c r="B13">
        <v>4</v>
      </c>
      <c r="C13">
        <v>90</v>
      </c>
      <c r="D13">
        <v>26.64</v>
      </c>
      <c r="E13">
        <v>18.940000000000001</v>
      </c>
      <c r="F13">
        <v>9.56</v>
      </c>
      <c r="G13">
        <v>0</v>
      </c>
      <c r="H13">
        <v>34.08</v>
      </c>
      <c r="I13">
        <v>2.69</v>
      </c>
      <c r="J13">
        <v>2.04</v>
      </c>
      <c r="K13">
        <v>6.07</v>
      </c>
      <c r="L13">
        <f t="shared" si="4"/>
        <v>55.14</v>
      </c>
      <c r="M13">
        <f t="shared" si="5"/>
        <v>10.8</v>
      </c>
      <c r="N13">
        <f t="shared" si="6"/>
        <v>34.08</v>
      </c>
      <c r="O13">
        <f t="shared" si="7"/>
        <v>0</v>
      </c>
      <c r="R13">
        <v>6198.11</v>
      </c>
      <c r="S13">
        <v>4405.57</v>
      </c>
      <c r="T13">
        <v>2224.77</v>
      </c>
      <c r="U13">
        <v>1.72459E-3</v>
      </c>
      <c r="V13">
        <v>7928.13</v>
      </c>
      <c r="W13">
        <v>624.97400000000005</v>
      </c>
      <c r="X13">
        <v>473.80700000000002</v>
      </c>
      <c r="Y13">
        <v>1411.56</v>
      </c>
      <c r="AC13">
        <v>90</v>
      </c>
      <c r="AD13">
        <f t="shared" si="0"/>
        <v>55.14</v>
      </c>
      <c r="AE13">
        <f t="shared" si="1"/>
        <v>10.8</v>
      </c>
      <c r="AF13">
        <f t="shared" si="2"/>
        <v>34.08</v>
      </c>
      <c r="AG13">
        <f t="shared" si="3"/>
        <v>0</v>
      </c>
      <c r="AK13" t="s">
        <v>888</v>
      </c>
      <c r="AL13">
        <v>90.757400000000004</v>
      </c>
      <c r="AM13">
        <v>6.1864999999999997</v>
      </c>
      <c r="AN13">
        <v>0.93899999999999995</v>
      </c>
      <c r="AO13">
        <v>1694.3</v>
      </c>
      <c r="AP13">
        <v>7.43</v>
      </c>
    </row>
    <row r="14" spans="1:42" x14ac:dyDescent="0.25">
      <c r="A14" t="s">
        <v>7</v>
      </c>
      <c r="B14">
        <v>5</v>
      </c>
      <c r="C14">
        <v>120</v>
      </c>
      <c r="D14">
        <v>29.07</v>
      </c>
      <c r="E14">
        <v>19.36</v>
      </c>
      <c r="F14">
        <v>9.2200000000000006</v>
      </c>
      <c r="G14">
        <v>0.01</v>
      </c>
      <c r="H14">
        <v>32.159999999999997</v>
      </c>
      <c r="I14">
        <v>2.25</v>
      </c>
      <c r="J14">
        <v>1.72</v>
      </c>
      <c r="K14">
        <v>6.21</v>
      </c>
      <c r="L14">
        <f t="shared" si="4"/>
        <v>57.65</v>
      </c>
      <c r="M14">
        <f t="shared" si="5"/>
        <v>10.18</v>
      </c>
      <c r="N14">
        <f t="shared" si="6"/>
        <v>32.159999999999997</v>
      </c>
      <c r="O14">
        <f t="shared" si="7"/>
        <v>0.01</v>
      </c>
      <c r="R14">
        <v>7238.82</v>
      </c>
      <c r="S14">
        <v>4831.1499999999996</v>
      </c>
      <c r="T14">
        <v>2283.29</v>
      </c>
      <c r="U14">
        <v>672.85500000000002</v>
      </c>
      <c r="V14">
        <v>8005.93</v>
      </c>
      <c r="W14">
        <v>559.399</v>
      </c>
      <c r="X14">
        <v>427.923</v>
      </c>
      <c r="Y14">
        <v>1541.93</v>
      </c>
      <c r="AC14">
        <v>120</v>
      </c>
      <c r="AD14">
        <f t="shared" si="0"/>
        <v>57.65</v>
      </c>
      <c r="AE14">
        <f t="shared" si="1"/>
        <v>10.18</v>
      </c>
      <c r="AF14">
        <f t="shared" si="2"/>
        <v>32.159999999999997</v>
      </c>
      <c r="AG14">
        <f t="shared" si="3"/>
        <v>0.01</v>
      </c>
      <c r="AJ14">
        <v>30</v>
      </c>
      <c r="AK14" t="s">
        <v>884</v>
      </c>
      <c r="AL14">
        <v>1046.2934</v>
      </c>
      <c r="AM14">
        <v>3.4660000000000002</v>
      </c>
      <c r="AN14">
        <v>5.5890000000000004</v>
      </c>
      <c r="AO14">
        <v>3325.29</v>
      </c>
      <c r="AP14">
        <v>2.46</v>
      </c>
    </row>
    <row r="15" spans="1:42" x14ac:dyDescent="0.25">
      <c r="A15" t="s">
        <v>7</v>
      </c>
      <c r="B15">
        <v>6</v>
      </c>
      <c r="C15">
        <v>150</v>
      </c>
      <c r="D15">
        <v>27.1</v>
      </c>
      <c r="E15">
        <v>20.92</v>
      </c>
      <c r="F15">
        <v>14.24</v>
      </c>
      <c r="G15">
        <v>0.01</v>
      </c>
      <c r="H15">
        <v>28.53</v>
      </c>
      <c r="I15">
        <v>2.2599999999999998</v>
      </c>
      <c r="J15">
        <v>1.4</v>
      </c>
      <c r="K15">
        <v>5.54</v>
      </c>
      <c r="L15">
        <f t="shared" si="4"/>
        <v>62.260000000000005</v>
      </c>
      <c r="M15">
        <f t="shared" si="5"/>
        <v>9.1999999999999993</v>
      </c>
      <c r="N15">
        <f t="shared" si="6"/>
        <v>28.53</v>
      </c>
      <c r="O15">
        <f t="shared" si="7"/>
        <v>0.01</v>
      </c>
      <c r="R15">
        <v>6841.48</v>
      </c>
      <c r="S15">
        <v>5223.7299999999996</v>
      </c>
      <c r="T15">
        <v>3683.32</v>
      </c>
      <c r="U15">
        <v>21.0258</v>
      </c>
      <c r="V15">
        <v>7203.89</v>
      </c>
      <c r="W15">
        <v>569.13699999999994</v>
      </c>
      <c r="X15">
        <v>353.93</v>
      </c>
      <c r="Y15">
        <v>1401.7</v>
      </c>
      <c r="AC15">
        <v>150</v>
      </c>
      <c r="AD15">
        <f t="shared" si="0"/>
        <v>62.260000000000005</v>
      </c>
      <c r="AE15">
        <f t="shared" si="1"/>
        <v>9.1999999999999993</v>
      </c>
      <c r="AF15">
        <f t="shared" si="2"/>
        <v>28.53</v>
      </c>
      <c r="AG15">
        <f t="shared" si="3"/>
        <v>0.01</v>
      </c>
      <c r="AK15" t="s">
        <v>883</v>
      </c>
      <c r="AL15">
        <v>1023.365</v>
      </c>
      <c r="AM15">
        <v>3.0017</v>
      </c>
      <c r="AN15">
        <v>5.5890000000000004</v>
      </c>
      <c r="AO15">
        <v>5442.0910000000003</v>
      </c>
      <c r="AP15">
        <v>4.0199999999999996</v>
      </c>
    </row>
    <row r="16" spans="1:42" x14ac:dyDescent="0.25">
      <c r="A16" t="s">
        <v>7</v>
      </c>
      <c r="B16">
        <v>7</v>
      </c>
      <c r="C16">
        <v>180</v>
      </c>
      <c r="D16">
        <v>30.83</v>
      </c>
      <c r="E16">
        <v>19.96</v>
      </c>
      <c r="F16">
        <v>11.35</v>
      </c>
      <c r="G16">
        <v>0.01</v>
      </c>
      <c r="H16">
        <v>28.52</v>
      </c>
      <c r="I16">
        <v>2.2000000000000002</v>
      </c>
      <c r="J16">
        <v>1.34</v>
      </c>
      <c r="K16">
        <v>5.79</v>
      </c>
      <c r="L16">
        <f t="shared" si="4"/>
        <v>62.14</v>
      </c>
      <c r="M16">
        <f t="shared" si="5"/>
        <v>9.33</v>
      </c>
      <c r="N16">
        <f t="shared" si="6"/>
        <v>28.52</v>
      </c>
      <c r="O16">
        <f t="shared" si="7"/>
        <v>0.01</v>
      </c>
      <c r="R16">
        <v>7220.39</v>
      </c>
      <c r="S16">
        <v>4704.13</v>
      </c>
      <c r="T16">
        <v>2620.0500000000002</v>
      </c>
      <c r="U16">
        <v>1015.5</v>
      </c>
      <c r="V16">
        <v>6678.14</v>
      </c>
      <c r="W16">
        <v>513.99599999999998</v>
      </c>
      <c r="X16">
        <v>313.50299999999999</v>
      </c>
      <c r="Y16">
        <v>1350.09</v>
      </c>
      <c r="AC16">
        <v>180</v>
      </c>
      <c r="AD16">
        <f t="shared" si="0"/>
        <v>62.14</v>
      </c>
      <c r="AE16">
        <f t="shared" si="1"/>
        <v>9.33</v>
      </c>
      <c r="AF16">
        <f t="shared" si="2"/>
        <v>28.52</v>
      </c>
      <c r="AG16">
        <f t="shared" si="3"/>
        <v>0.01</v>
      </c>
      <c r="AK16" t="s">
        <v>448</v>
      </c>
      <c r="AL16">
        <v>532.7423</v>
      </c>
      <c r="AM16">
        <v>3.1042999999999998</v>
      </c>
      <c r="AN16">
        <v>0.78</v>
      </c>
      <c r="AO16">
        <v>7423.5860000000002</v>
      </c>
      <c r="AP16">
        <v>39.28</v>
      </c>
    </row>
    <row r="17" spans="1:42" x14ac:dyDescent="0.25">
      <c r="A17" t="s">
        <v>7</v>
      </c>
      <c r="B17">
        <v>8</v>
      </c>
      <c r="C17">
        <v>210</v>
      </c>
      <c r="D17">
        <v>29.27</v>
      </c>
      <c r="E17">
        <v>22.19</v>
      </c>
      <c r="F17">
        <v>12.59</v>
      </c>
      <c r="G17">
        <v>0.01</v>
      </c>
      <c r="H17">
        <v>27.87</v>
      </c>
      <c r="I17">
        <v>1.77</v>
      </c>
      <c r="J17">
        <v>0.87</v>
      </c>
      <c r="K17">
        <v>5.44</v>
      </c>
      <c r="L17">
        <f t="shared" si="4"/>
        <v>64.05</v>
      </c>
      <c r="M17">
        <f t="shared" si="5"/>
        <v>8.08</v>
      </c>
      <c r="N17">
        <f t="shared" si="6"/>
        <v>27.87</v>
      </c>
      <c r="O17">
        <f t="shared" si="7"/>
        <v>0.01</v>
      </c>
      <c r="R17">
        <v>6796.66</v>
      </c>
      <c r="S17">
        <v>5106.7700000000004</v>
      </c>
      <c r="T17">
        <v>2900.77</v>
      </c>
      <c r="U17">
        <v>1.72572E-3</v>
      </c>
      <c r="V17">
        <v>6420.4</v>
      </c>
      <c r="W17">
        <v>407.77800000000002</v>
      </c>
      <c r="X17">
        <v>201.34899999999999</v>
      </c>
      <c r="Y17">
        <v>1249.31</v>
      </c>
      <c r="AC17">
        <v>210</v>
      </c>
      <c r="AD17">
        <f t="shared" si="0"/>
        <v>64.05</v>
      </c>
      <c r="AE17">
        <f t="shared" si="1"/>
        <v>8.08</v>
      </c>
      <c r="AF17">
        <f t="shared" si="2"/>
        <v>27.87</v>
      </c>
      <c r="AG17">
        <f t="shared" si="3"/>
        <v>0.01</v>
      </c>
      <c r="AK17" t="s">
        <v>882</v>
      </c>
      <c r="AL17">
        <v>285</v>
      </c>
      <c r="AM17">
        <v>0.93589999999999995</v>
      </c>
      <c r="AN17">
        <v>0.27800000000000002</v>
      </c>
      <c r="AO17">
        <v>0.47899999999999998</v>
      </c>
      <c r="AP17">
        <v>0.01</v>
      </c>
    </row>
    <row r="18" spans="1:42" x14ac:dyDescent="0.25">
      <c r="A18" t="s">
        <v>7</v>
      </c>
      <c r="B18">
        <v>9</v>
      </c>
      <c r="C18">
        <v>240</v>
      </c>
      <c r="D18">
        <v>29.35</v>
      </c>
      <c r="E18">
        <v>21.93</v>
      </c>
      <c r="F18">
        <v>11.84</v>
      </c>
      <c r="G18">
        <v>0</v>
      </c>
      <c r="H18">
        <v>28.22</v>
      </c>
      <c r="I18">
        <v>1.93</v>
      </c>
      <c r="J18">
        <v>1.36</v>
      </c>
      <c r="K18">
        <v>5.38</v>
      </c>
      <c r="L18">
        <f t="shared" si="4"/>
        <v>63.120000000000005</v>
      </c>
      <c r="M18">
        <f t="shared" si="5"/>
        <v>8.67</v>
      </c>
      <c r="N18">
        <f t="shared" si="6"/>
        <v>28.22</v>
      </c>
      <c r="O18">
        <f t="shared" si="7"/>
        <v>0</v>
      </c>
      <c r="R18">
        <v>6851.45</v>
      </c>
      <c r="S18">
        <v>5033.24</v>
      </c>
      <c r="T18">
        <v>2928.97</v>
      </c>
      <c r="U18">
        <v>1.72459E-3</v>
      </c>
      <c r="V18">
        <v>6529.06</v>
      </c>
      <c r="W18">
        <v>445.755</v>
      </c>
      <c r="X18">
        <v>315.86599999999999</v>
      </c>
      <c r="Y18">
        <v>1241.25</v>
      </c>
      <c r="AC18">
        <v>240</v>
      </c>
      <c r="AD18">
        <f t="shared" si="0"/>
        <v>63.120000000000005</v>
      </c>
      <c r="AE18">
        <f t="shared" si="1"/>
        <v>8.67</v>
      </c>
      <c r="AF18">
        <f t="shared" si="2"/>
        <v>28.22</v>
      </c>
      <c r="AG18">
        <f t="shared" si="3"/>
        <v>0</v>
      </c>
      <c r="AK18" t="s">
        <v>880</v>
      </c>
      <c r="AL18">
        <v>120.0699</v>
      </c>
      <c r="AM18">
        <v>3.7265999999999999</v>
      </c>
      <c r="AN18">
        <v>0.42599999999999999</v>
      </c>
      <c r="AO18">
        <v>1572.337</v>
      </c>
      <c r="AP18">
        <v>15.23</v>
      </c>
    </row>
    <row r="19" spans="1:42" x14ac:dyDescent="0.25">
      <c r="A19" t="s">
        <v>7</v>
      </c>
      <c r="B19">
        <v>10</v>
      </c>
      <c r="C19">
        <v>270</v>
      </c>
      <c r="D19">
        <v>29.8</v>
      </c>
      <c r="E19">
        <v>22.29</v>
      </c>
      <c r="F19">
        <v>14.5</v>
      </c>
      <c r="G19">
        <v>0</v>
      </c>
      <c r="H19">
        <v>25.48</v>
      </c>
      <c r="I19">
        <v>1.43</v>
      </c>
      <c r="J19">
        <v>0.89</v>
      </c>
      <c r="K19">
        <v>5.61</v>
      </c>
      <c r="L19">
        <f t="shared" si="4"/>
        <v>66.59</v>
      </c>
      <c r="M19">
        <f t="shared" si="5"/>
        <v>7.93</v>
      </c>
      <c r="N19">
        <f t="shared" si="6"/>
        <v>25.48</v>
      </c>
      <c r="O19">
        <f t="shared" si="7"/>
        <v>0</v>
      </c>
      <c r="R19">
        <v>7474.81</v>
      </c>
      <c r="S19">
        <v>5574.91</v>
      </c>
      <c r="T19">
        <v>3630.67</v>
      </c>
      <c r="U19">
        <v>1.72459E-3</v>
      </c>
      <c r="V19">
        <v>6373.79</v>
      </c>
      <c r="W19">
        <v>358.48500000000001</v>
      </c>
      <c r="X19">
        <v>221.98699999999999</v>
      </c>
      <c r="Y19">
        <v>1402.79</v>
      </c>
      <c r="AC19">
        <v>270</v>
      </c>
      <c r="AD19">
        <f t="shared" si="0"/>
        <v>66.59</v>
      </c>
      <c r="AE19">
        <f t="shared" si="1"/>
        <v>7.93</v>
      </c>
      <c r="AF19">
        <f t="shared" si="2"/>
        <v>25.48</v>
      </c>
      <c r="AG19">
        <f t="shared" si="3"/>
        <v>0</v>
      </c>
      <c r="AK19" t="s">
        <v>881</v>
      </c>
      <c r="AL19">
        <v>140.78319999999999</v>
      </c>
      <c r="AM19">
        <v>8.91</v>
      </c>
      <c r="AN19">
        <v>0.42599999999999999</v>
      </c>
      <c r="AO19">
        <v>883.95399999999995</v>
      </c>
      <c r="AP19">
        <v>8.56</v>
      </c>
    </row>
    <row r="20" spans="1:42" x14ac:dyDescent="0.25">
      <c r="A20" t="s">
        <v>7</v>
      </c>
      <c r="B20">
        <v>11</v>
      </c>
      <c r="C20">
        <v>300</v>
      </c>
      <c r="D20">
        <v>30.11</v>
      </c>
      <c r="E20">
        <v>22.21</v>
      </c>
      <c r="F20">
        <v>14.39</v>
      </c>
      <c r="G20">
        <v>0</v>
      </c>
      <c r="H20">
        <v>24.49</v>
      </c>
      <c r="I20">
        <v>1.48</v>
      </c>
      <c r="J20">
        <v>0.97</v>
      </c>
      <c r="K20">
        <v>6.35</v>
      </c>
      <c r="L20">
        <f t="shared" si="4"/>
        <v>66.710000000000008</v>
      </c>
      <c r="M20">
        <f t="shared" si="5"/>
        <v>8.8000000000000007</v>
      </c>
      <c r="N20">
        <f t="shared" si="6"/>
        <v>24.49</v>
      </c>
      <c r="O20">
        <f t="shared" si="7"/>
        <v>0</v>
      </c>
      <c r="R20">
        <v>7359.88</v>
      </c>
      <c r="S20">
        <v>5425.04</v>
      </c>
      <c r="T20">
        <v>3536.49</v>
      </c>
      <c r="U20">
        <v>5.78817</v>
      </c>
      <c r="V20">
        <v>5984.32</v>
      </c>
      <c r="W20">
        <v>362.35500000000002</v>
      </c>
      <c r="X20">
        <v>236.97900000000001</v>
      </c>
      <c r="Y20">
        <v>1551.46</v>
      </c>
      <c r="AC20">
        <v>300</v>
      </c>
      <c r="AD20">
        <f t="shared" si="0"/>
        <v>66.710000000000008</v>
      </c>
      <c r="AE20">
        <f t="shared" si="1"/>
        <v>8.8000000000000007</v>
      </c>
      <c r="AF20">
        <f t="shared" si="2"/>
        <v>24.49</v>
      </c>
      <c r="AG20">
        <f t="shared" si="3"/>
        <v>0</v>
      </c>
      <c r="AJ20">
        <v>30</v>
      </c>
      <c r="AK20" t="s">
        <v>889</v>
      </c>
      <c r="AL20">
        <v>75.216499999999996</v>
      </c>
      <c r="AM20">
        <v>2.9939</v>
      </c>
      <c r="AN20">
        <v>0.193</v>
      </c>
      <c r="AO20">
        <v>1015.083</v>
      </c>
      <c r="AP20">
        <v>21.71</v>
      </c>
    </row>
    <row r="21" spans="1:42" x14ac:dyDescent="0.25">
      <c r="A21" t="s">
        <v>7</v>
      </c>
      <c r="B21">
        <v>12</v>
      </c>
      <c r="C21">
        <v>330</v>
      </c>
      <c r="D21">
        <v>30.8</v>
      </c>
      <c r="E21">
        <v>22.97</v>
      </c>
      <c r="F21">
        <v>13.43</v>
      </c>
      <c r="G21">
        <v>0.01</v>
      </c>
      <c r="H21">
        <v>23.76</v>
      </c>
      <c r="I21">
        <v>1.79</v>
      </c>
      <c r="J21">
        <v>1.29</v>
      </c>
      <c r="K21">
        <v>5.96</v>
      </c>
      <c r="L21">
        <f t="shared" si="4"/>
        <v>67.199999999999989</v>
      </c>
      <c r="M21">
        <f t="shared" si="5"/>
        <v>9.0399999999999991</v>
      </c>
      <c r="N21">
        <f t="shared" si="6"/>
        <v>23.76</v>
      </c>
      <c r="O21">
        <f t="shared" si="7"/>
        <v>0.01</v>
      </c>
      <c r="R21">
        <v>9373.51</v>
      </c>
      <c r="S21">
        <v>6980.36</v>
      </c>
      <c r="T21">
        <v>4161.53</v>
      </c>
      <c r="U21">
        <v>12.0214</v>
      </c>
      <c r="V21">
        <v>7230.88</v>
      </c>
      <c r="W21">
        <v>544.42600000000004</v>
      </c>
      <c r="X21">
        <v>397.25299999999999</v>
      </c>
      <c r="Y21">
        <v>1816.7</v>
      </c>
      <c r="AC21">
        <v>330</v>
      </c>
      <c r="AD21">
        <f t="shared" si="0"/>
        <v>67.199999999999989</v>
      </c>
      <c r="AE21">
        <f t="shared" si="1"/>
        <v>9.0399999999999991</v>
      </c>
      <c r="AF21">
        <f t="shared" si="2"/>
        <v>23.76</v>
      </c>
      <c r="AG21">
        <f t="shared" si="3"/>
        <v>0.01</v>
      </c>
      <c r="AK21" t="s">
        <v>888</v>
      </c>
      <c r="AL21">
        <v>90.621099999999998</v>
      </c>
      <c r="AM21">
        <v>6.9375</v>
      </c>
      <c r="AN21">
        <v>0.93899999999999995</v>
      </c>
      <c r="AO21">
        <v>1986.029</v>
      </c>
      <c r="AP21">
        <v>8.73</v>
      </c>
    </row>
    <row r="22" spans="1:42" x14ac:dyDescent="0.25">
      <c r="A22" t="s">
        <v>7</v>
      </c>
      <c r="B22">
        <v>13</v>
      </c>
      <c r="C22">
        <v>360</v>
      </c>
      <c r="D22">
        <v>34.78</v>
      </c>
      <c r="E22">
        <v>21.36</v>
      </c>
      <c r="F22">
        <v>11.89</v>
      </c>
      <c r="G22">
        <v>0.01</v>
      </c>
      <c r="H22">
        <v>23.71</v>
      </c>
      <c r="I22">
        <v>1.71</v>
      </c>
      <c r="J22">
        <v>0.98</v>
      </c>
      <c r="K22">
        <v>5.57</v>
      </c>
      <c r="L22">
        <f t="shared" si="4"/>
        <v>68.03</v>
      </c>
      <c r="M22">
        <f t="shared" si="5"/>
        <v>8.26</v>
      </c>
      <c r="N22">
        <f t="shared" si="6"/>
        <v>23.71</v>
      </c>
      <c r="O22">
        <f t="shared" si="7"/>
        <v>0.01</v>
      </c>
      <c r="R22">
        <v>8708.81</v>
      </c>
      <c r="S22">
        <v>5202.34</v>
      </c>
      <c r="T22">
        <v>3515.39</v>
      </c>
      <c r="U22">
        <v>409.66</v>
      </c>
      <c r="V22">
        <v>5945.76</v>
      </c>
      <c r="W22">
        <v>428.834</v>
      </c>
      <c r="X22">
        <v>244.64599999999999</v>
      </c>
      <c r="Y22">
        <v>1408.83</v>
      </c>
      <c r="AC22">
        <v>360</v>
      </c>
      <c r="AD22">
        <f t="shared" si="0"/>
        <v>68.03</v>
      </c>
      <c r="AE22">
        <f t="shared" si="1"/>
        <v>8.26</v>
      </c>
      <c r="AF22">
        <f t="shared" si="2"/>
        <v>23.71</v>
      </c>
      <c r="AG22">
        <f t="shared" si="3"/>
        <v>0.01</v>
      </c>
      <c r="AJ22">
        <v>60</v>
      </c>
      <c r="AK22" t="s">
        <v>884</v>
      </c>
      <c r="AL22">
        <v>1046.2327</v>
      </c>
      <c r="AM22">
        <v>3.9563999999999999</v>
      </c>
      <c r="AN22">
        <v>5.5890000000000004</v>
      </c>
      <c r="AO22">
        <v>2460.835</v>
      </c>
      <c r="AP22">
        <v>1.7</v>
      </c>
    </row>
    <row r="23" spans="1:42" x14ac:dyDescent="0.25">
      <c r="A23" t="s">
        <v>7</v>
      </c>
      <c r="B23">
        <v>14</v>
      </c>
      <c r="C23">
        <v>390</v>
      </c>
      <c r="D23">
        <v>33.56</v>
      </c>
      <c r="E23">
        <v>22.39</v>
      </c>
      <c r="F23">
        <v>11.07</v>
      </c>
      <c r="G23">
        <v>0.01</v>
      </c>
      <c r="H23">
        <v>24.31</v>
      </c>
      <c r="I23">
        <v>1.32</v>
      </c>
      <c r="J23">
        <v>1.04</v>
      </c>
      <c r="K23">
        <v>6.3</v>
      </c>
      <c r="L23">
        <f t="shared" si="4"/>
        <v>67.02000000000001</v>
      </c>
      <c r="M23">
        <f t="shared" si="5"/>
        <v>8.66</v>
      </c>
      <c r="N23">
        <f t="shared" si="6"/>
        <v>24.31</v>
      </c>
      <c r="O23">
        <f t="shared" si="7"/>
        <v>0.01</v>
      </c>
      <c r="R23">
        <v>7745.68</v>
      </c>
      <c r="S23">
        <v>5028.82</v>
      </c>
      <c r="T23">
        <v>3052.83</v>
      </c>
      <c r="U23">
        <v>1085.9000000000001</v>
      </c>
      <c r="V23">
        <v>5619.88</v>
      </c>
      <c r="W23">
        <v>304.488</v>
      </c>
      <c r="X23">
        <v>242.84</v>
      </c>
      <c r="Y23">
        <v>1465.82</v>
      </c>
      <c r="AC23">
        <v>390</v>
      </c>
      <c r="AD23">
        <f t="shared" si="0"/>
        <v>67.02000000000001</v>
      </c>
      <c r="AE23">
        <f t="shared" si="1"/>
        <v>8.66</v>
      </c>
      <c r="AF23">
        <f t="shared" si="2"/>
        <v>24.31</v>
      </c>
      <c r="AG23">
        <f t="shared" si="3"/>
        <v>0.01</v>
      </c>
      <c r="AK23" t="s">
        <v>883</v>
      </c>
      <c r="AL23">
        <v>1023.2388999999999</v>
      </c>
      <c r="AM23">
        <v>3.4466000000000001</v>
      </c>
      <c r="AN23">
        <v>5.5890000000000004</v>
      </c>
      <c r="AO23">
        <v>4352.3440000000001</v>
      </c>
      <c r="AP23">
        <v>3</v>
      </c>
    </row>
    <row r="24" spans="1:42" x14ac:dyDescent="0.25">
      <c r="A24" t="s">
        <v>7</v>
      </c>
      <c r="B24">
        <v>15</v>
      </c>
      <c r="C24">
        <v>420</v>
      </c>
      <c r="D24">
        <v>34.1</v>
      </c>
      <c r="E24">
        <v>24.7</v>
      </c>
      <c r="F24">
        <v>10.87</v>
      </c>
      <c r="G24">
        <v>0.01</v>
      </c>
      <c r="H24">
        <v>22.89</v>
      </c>
      <c r="I24">
        <v>1.6</v>
      </c>
      <c r="J24">
        <v>1.28</v>
      </c>
      <c r="K24">
        <v>4.57</v>
      </c>
      <c r="L24">
        <f t="shared" si="4"/>
        <v>69.67</v>
      </c>
      <c r="M24">
        <f t="shared" si="5"/>
        <v>7.45</v>
      </c>
      <c r="N24">
        <f t="shared" si="6"/>
        <v>22.89</v>
      </c>
      <c r="O24">
        <f t="shared" si="7"/>
        <v>0.01</v>
      </c>
      <c r="R24">
        <v>7826.4</v>
      </c>
      <c r="S24">
        <v>5695.09</v>
      </c>
      <c r="T24">
        <v>2311.25</v>
      </c>
      <c r="U24">
        <v>378.03500000000003</v>
      </c>
      <c r="V24">
        <v>5245.94</v>
      </c>
      <c r="W24">
        <v>369.37700000000001</v>
      </c>
      <c r="X24">
        <v>300.39699999999999</v>
      </c>
      <c r="Y24">
        <v>1044.47</v>
      </c>
      <c r="AC24">
        <v>420</v>
      </c>
      <c r="AD24">
        <f t="shared" si="0"/>
        <v>69.67</v>
      </c>
      <c r="AE24">
        <f t="shared" si="1"/>
        <v>7.45</v>
      </c>
      <c r="AF24">
        <f t="shared" si="2"/>
        <v>22.89</v>
      </c>
      <c r="AG24">
        <f t="shared" si="3"/>
        <v>0.01</v>
      </c>
      <c r="AK24" t="s">
        <v>448</v>
      </c>
      <c r="AL24">
        <v>532.67849999999999</v>
      </c>
      <c r="AM24">
        <v>3.1158999999999999</v>
      </c>
      <c r="AN24">
        <v>0.78</v>
      </c>
      <c r="AO24">
        <v>7161.97</v>
      </c>
      <c r="AP24">
        <v>35.380000000000003</v>
      </c>
    </row>
    <row r="25" spans="1:42" x14ac:dyDescent="0.25">
      <c r="A25" t="s">
        <v>7</v>
      </c>
      <c r="B25">
        <v>16</v>
      </c>
      <c r="C25">
        <v>450</v>
      </c>
      <c r="D25">
        <v>37.32</v>
      </c>
      <c r="E25">
        <v>22.17</v>
      </c>
      <c r="F25">
        <v>11.91</v>
      </c>
      <c r="G25">
        <v>0.01</v>
      </c>
      <c r="H25">
        <v>22.93</v>
      </c>
      <c r="I25">
        <v>1.3</v>
      </c>
      <c r="J25">
        <v>0.64</v>
      </c>
      <c r="K25">
        <v>3.72</v>
      </c>
      <c r="L25">
        <f t="shared" si="4"/>
        <v>71.400000000000006</v>
      </c>
      <c r="M25">
        <f t="shared" si="5"/>
        <v>5.66</v>
      </c>
      <c r="N25">
        <f t="shared" si="6"/>
        <v>22.93</v>
      </c>
      <c r="O25">
        <f t="shared" si="7"/>
        <v>0.01</v>
      </c>
      <c r="R25">
        <v>9021.44</v>
      </c>
      <c r="S25">
        <v>5355.28</v>
      </c>
      <c r="T25">
        <v>2974.15</v>
      </c>
      <c r="U25">
        <v>281.37700000000001</v>
      </c>
      <c r="V25">
        <v>5496.23</v>
      </c>
      <c r="W25">
        <v>310.70100000000002</v>
      </c>
      <c r="X25">
        <v>154.08600000000001</v>
      </c>
      <c r="Y25">
        <v>888.26499999999999</v>
      </c>
      <c r="AC25">
        <v>450</v>
      </c>
      <c r="AD25">
        <f t="shared" si="0"/>
        <v>71.400000000000006</v>
      </c>
      <c r="AE25">
        <f t="shared" si="1"/>
        <v>5.66</v>
      </c>
      <c r="AF25">
        <f t="shared" si="2"/>
        <v>22.93</v>
      </c>
      <c r="AG25">
        <f t="shared" si="3"/>
        <v>0.01</v>
      </c>
      <c r="AK25" t="s">
        <v>882</v>
      </c>
      <c r="AL25">
        <v>285</v>
      </c>
      <c r="AM25">
        <v>0.57030000000000003</v>
      </c>
      <c r="AN25">
        <v>0.27800000000000002</v>
      </c>
      <c r="AO25">
        <v>0.47899999999999998</v>
      </c>
      <c r="AP25">
        <v>0.01</v>
      </c>
    </row>
    <row r="26" spans="1:42" x14ac:dyDescent="0.25">
      <c r="A26" t="s">
        <v>7</v>
      </c>
      <c r="B26">
        <v>17</v>
      </c>
      <c r="C26">
        <v>480</v>
      </c>
      <c r="D26">
        <v>35.770000000000003</v>
      </c>
      <c r="E26">
        <v>22.28</v>
      </c>
      <c r="F26">
        <v>12.24</v>
      </c>
      <c r="G26">
        <v>0.01</v>
      </c>
      <c r="H26">
        <v>22.84</v>
      </c>
      <c r="I26">
        <v>1.24</v>
      </c>
      <c r="J26">
        <v>0.69</v>
      </c>
      <c r="K26">
        <v>4.93</v>
      </c>
      <c r="L26">
        <f t="shared" si="4"/>
        <v>70.290000000000006</v>
      </c>
      <c r="M26">
        <f t="shared" si="5"/>
        <v>6.8599999999999994</v>
      </c>
      <c r="N26">
        <f t="shared" si="6"/>
        <v>22.84</v>
      </c>
      <c r="O26">
        <f t="shared" si="7"/>
        <v>0.01</v>
      </c>
      <c r="R26">
        <v>8237.24</v>
      </c>
      <c r="S26">
        <v>5197.8999999999996</v>
      </c>
      <c r="T26">
        <v>2339.2199999999998</v>
      </c>
      <c r="U26">
        <v>795.83799999999997</v>
      </c>
      <c r="V26">
        <v>5206.6400000000003</v>
      </c>
      <c r="W26">
        <v>283.09300000000002</v>
      </c>
      <c r="X26">
        <v>157.02199999999999</v>
      </c>
      <c r="Y26">
        <v>1106.4100000000001</v>
      </c>
      <c r="AC26">
        <v>480</v>
      </c>
      <c r="AD26">
        <f t="shared" si="0"/>
        <v>70.290000000000006</v>
      </c>
      <c r="AE26">
        <f t="shared" si="1"/>
        <v>6.8599999999999994</v>
      </c>
      <c r="AF26">
        <f t="shared" si="2"/>
        <v>22.84</v>
      </c>
      <c r="AG26">
        <f t="shared" si="3"/>
        <v>0.01</v>
      </c>
      <c r="AK26" t="s">
        <v>880</v>
      </c>
      <c r="AL26">
        <v>119.89190000000001</v>
      </c>
      <c r="AM26">
        <v>4.7751000000000001</v>
      </c>
      <c r="AN26">
        <v>0.42599999999999999</v>
      </c>
      <c r="AO26">
        <v>1811.127</v>
      </c>
      <c r="AP26">
        <v>16.38</v>
      </c>
    </row>
    <row r="27" spans="1:42" x14ac:dyDescent="0.25">
      <c r="A27" t="s">
        <v>7</v>
      </c>
      <c r="B27">
        <v>18</v>
      </c>
      <c r="C27">
        <v>510</v>
      </c>
      <c r="D27">
        <v>35.78</v>
      </c>
      <c r="E27">
        <v>23.96</v>
      </c>
      <c r="F27">
        <v>10.08</v>
      </c>
      <c r="G27">
        <v>0</v>
      </c>
      <c r="H27">
        <v>21.62</v>
      </c>
      <c r="I27">
        <v>1.61</v>
      </c>
      <c r="J27">
        <v>1.39</v>
      </c>
      <c r="K27">
        <v>5.55</v>
      </c>
      <c r="L27">
        <f t="shared" si="4"/>
        <v>69.820000000000007</v>
      </c>
      <c r="M27">
        <f t="shared" si="5"/>
        <v>8.5500000000000007</v>
      </c>
      <c r="N27">
        <f t="shared" si="6"/>
        <v>21.62</v>
      </c>
      <c r="O27">
        <f t="shared" si="7"/>
        <v>0</v>
      </c>
      <c r="R27">
        <v>8318.61</v>
      </c>
      <c r="S27">
        <v>5589.57</v>
      </c>
      <c r="T27">
        <v>2244.4899999999998</v>
      </c>
      <c r="U27">
        <v>1.72459E-3</v>
      </c>
      <c r="V27">
        <v>5028.43</v>
      </c>
      <c r="W27">
        <v>375.851</v>
      </c>
      <c r="X27">
        <v>339.27699999999999</v>
      </c>
      <c r="Y27">
        <v>1285.58</v>
      </c>
      <c r="AC27">
        <v>510</v>
      </c>
      <c r="AD27">
        <f t="shared" si="0"/>
        <v>69.820000000000007</v>
      </c>
      <c r="AE27">
        <f t="shared" si="1"/>
        <v>8.5500000000000007</v>
      </c>
      <c r="AF27">
        <f t="shared" si="2"/>
        <v>21.62</v>
      </c>
      <c r="AG27">
        <f t="shared" si="3"/>
        <v>0</v>
      </c>
      <c r="AK27" t="s">
        <v>881</v>
      </c>
      <c r="AL27">
        <v>139.36670000000001</v>
      </c>
      <c r="AM27">
        <v>11.906000000000001</v>
      </c>
      <c r="AN27">
        <v>0.42599999999999999</v>
      </c>
      <c r="AO27">
        <v>1397.614</v>
      </c>
      <c r="AP27">
        <v>12.64</v>
      </c>
    </row>
    <row r="28" spans="1:42" x14ac:dyDescent="0.25">
      <c r="A28" t="s">
        <v>7</v>
      </c>
      <c r="B28">
        <v>19</v>
      </c>
      <c r="C28">
        <v>540</v>
      </c>
      <c r="D28">
        <v>33.200000000000003</v>
      </c>
      <c r="E28">
        <v>23.91</v>
      </c>
      <c r="F28">
        <v>12.43</v>
      </c>
      <c r="G28">
        <v>0.01</v>
      </c>
      <c r="H28">
        <v>22.37</v>
      </c>
      <c r="I28">
        <v>1.64</v>
      </c>
      <c r="J28">
        <v>1.2</v>
      </c>
      <c r="K28">
        <v>5.24</v>
      </c>
      <c r="L28">
        <f t="shared" si="4"/>
        <v>69.539999999999992</v>
      </c>
      <c r="M28">
        <f t="shared" si="5"/>
        <v>8.08</v>
      </c>
      <c r="N28">
        <f t="shared" si="6"/>
        <v>22.37</v>
      </c>
      <c r="O28">
        <f t="shared" si="7"/>
        <v>0.01</v>
      </c>
      <c r="R28">
        <v>7501.18</v>
      </c>
      <c r="S28">
        <v>5398.4</v>
      </c>
      <c r="T28">
        <v>2806.02</v>
      </c>
      <c r="U28">
        <v>1.72459E-3</v>
      </c>
      <c r="V28">
        <v>5049.41</v>
      </c>
      <c r="W28">
        <v>373.84800000000001</v>
      </c>
      <c r="X28">
        <v>276.79399999999998</v>
      </c>
      <c r="Y28">
        <v>1181.57</v>
      </c>
      <c r="AC28">
        <v>540</v>
      </c>
      <c r="AD28">
        <f t="shared" si="0"/>
        <v>69.539999999999992</v>
      </c>
      <c r="AE28">
        <f t="shared" si="1"/>
        <v>8.08</v>
      </c>
      <c r="AF28">
        <f t="shared" si="2"/>
        <v>22.37</v>
      </c>
      <c r="AG28">
        <f t="shared" si="3"/>
        <v>0.01</v>
      </c>
      <c r="AJ28">
        <v>60</v>
      </c>
      <c r="AK28" t="s">
        <v>889</v>
      </c>
      <c r="AL28">
        <v>75.046400000000006</v>
      </c>
      <c r="AM28">
        <v>4.2316000000000003</v>
      </c>
      <c r="AN28">
        <v>0.193</v>
      </c>
      <c r="AO28">
        <v>1200.0229999999999</v>
      </c>
      <c r="AP28">
        <v>23.96</v>
      </c>
    </row>
    <row r="29" spans="1:42" x14ac:dyDescent="0.25">
      <c r="A29" t="s">
        <v>7</v>
      </c>
      <c r="B29">
        <v>20</v>
      </c>
      <c r="C29">
        <v>570</v>
      </c>
      <c r="D29">
        <v>33.18</v>
      </c>
      <c r="E29">
        <v>24.32</v>
      </c>
      <c r="F29">
        <v>14.51</v>
      </c>
      <c r="G29">
        <v>0</v>
      </c>
      <c r="H29">
        <v>20.49</v>
      </c>
      <c r="I29">
        <v>1.22</v>
      </c>
      <c r="J29">
        <v>0.44</v>
      </c>
      <c r="K29">
        <v>5.84</v>
      </c>
      <c r="L29">
        <f t="shared" si="4"/>
        <v>72.010000000000005</v>
      </c>
      <c r="M29">
        <f t="shared" si="5"/>
        <v>7.5</v>
      </c>
      <c r="N29">
        <f t="shared" si="6"/>
        <v>20.49</v>
      </c>
      <c r="O29">
        <f t="shared" si="7"/>
        <v>0</v>
      </c>
      <c r="R29">
        <v>7856.66</v>
      </c>
      <c r="S29">
        <v>5765.54</v>
      </c>
      <c r="T29">
        <v>3442.87</v>
      </c>
      <c r="U29">
        <v>1.72459E-3</v>
      </c>
      <c r="V29">
        <v>4855.1899999999996</v>
      </c>
      <c r="W29">
        <v>288.71800000000002</v>
      </c>
      <c r="X29">
        <v>105.16</v>
      </c>
      <c r="Y29">
        <v>1385.12</v>
      </c>
      <c r="AC29">
        <v>570</v>
      </c>
      <c r="AD29">
        <f t="shared" si="0"/>
        <v>72.010000000000005</v>
      </c>
      <c r="AE29">
        <f t="shared" si="1"/>
        <v>7.5</v>
      </c>
      <c r="AF29">
        <f t="shared" si="2"/>
        <v>20.49</v>
      </c>
      <c r="AG29">
        <f t="shared" si="3"/>
        <v>0</v>
      </c>
      <c r="AK29" t="s">
        <v>888</v>
      </c>
      <c r="AL29">
        <v>90.608500000000006</v>
      </c>
      <c r="AM29">
        <v>6.6047000000000002</v>
      </c>
      <c r="AN29">
        <v>0.93899999999999995</v>
      </c>
      <c r="AO29">
        <v>1687.04</v>
      </c>
      <c r="AP29">
        <v>6.92</v>
      </c>
    </row>
    <row r="30" spans="1:42" x14ac:dyDescent="0.25">
      <c r="A30" t="s">
        <v>7</v>
      </c>
      <c r="B30">
        <v>21</v>
      </c>
      <c r="C30">
        <v>600</v>
      </c>
      <c r="D30">
        <v>32.950000000000003</v>
      </c>
      <c r="E30">
        <v>25.01</v>
      </c>
      <c r="F30">
        <v>15.17</v>
      </c>
      <c r="G30">
        <v>0.01</v>
      </c>
      <c r="H30">
        <v>20.97</v>
      </c>
      <c r="I30">
        <v>0.94</v>
      </c>
      <c r="J30">
        <v>0.46</v>
      </c>
      <c r="K30">
        <v>4.49</v>
      </c>
      <c r="L30">
        <f t="shared" si="4"/>
        <v>73.13000000000001</v>
      </c>
      <c r="M30">
        <f t="shared" si="5"/>
        <v>5.8900000000000006</v>
      </c>
      <c r="N30">
        <f t="shared" si="6"/>
        <v>20.97</v>
      </c>
      <c r="O30">
        <f t="shared" si="7"/>
        <v>0.01</v>
      </c>
      <c r="R30">
        <v>8082.64</v>
      </c>
      <c r="S30">
        <v>6000.8</v>
      </c>
      <c r="T30">
        <v>4481.07</v>
      </c>
      <c r="U30">
        <v>736.87</v>
      </c>
      <c r="V30">
        <v>5189.6499999999996</v>
      </c>
      <c r="W30">
        <v>232.25800000000001</v>
      </c>
      <c r="X30">
        <v>114.59099999999999</v>
      </c>
      <c r="Y30">
        <v>1139.7</v>
      </c>
      <c r="AC30">
        <v>600</v>
      </c>
      <c r="AD30">
        <f t="shared" si="0"/>
        <v>73.13000000000001</v>
      </c>
      <c r="AE30">
        <f t="shared" si="1"/>
        <v>5.8900000000000006</v>
      </c>
      <c r="AF30">
        <f t="shared" si="2"/>
        <v>20.97</v>
      </c>
      <c r="AG30">
        <f t="shared" si="3"/>
        <v>0.01</v>
      </c>
      <c r="AJ30">
        <v>90</v>
      </c>
      <c r="AK30" t="s">
        <v>884</v>
      </c>
      <c r="AL30">
        <v>1046.2757999999999</v>
      </c>
      <c r="AM30">
        <v>5.2733999999999996</v>
      </c>
      <c r="AN30">
        <v>5.5890000000000004</v>
      </c>
      <c r="AO30">
        <v>2647.835</v>
      </c>
      <c r="AP30">
        <v>2.04</v>
      </c>
    </row>
    <row r="31" spans="1:42" x14ac:dyDescent="0.25">
      <c r="A31" t="s">
        <v>7</v>
      </c>
      <c r="B31">
        <v>22</v>
      </c>
      <c r="C31">
        <v>630</v>
      </c>
      <c r="D31">
        <v>34.799999999999997</v>
      </c>
      <c r="E31">
        <v>24.56</v>
      </c>
      <c r="F31">
        <v>12.25</v>
      </c>
      <c r="G31">
        <v>0</v>
      </c>
      <c r="H31">
        <v>21.79</v>
      </c>
      <c r="I31">
        <v>1.18</v>
      </c>
      <c r="J31">
        <v>0.83</v>
      </c>
      <c r="K31">
        <v>4.59</v>
      </c>
      <c r="L31">
        <f t="shared" si="4"/>
        <v>71.61</v>
      </c>
      <c r="M31">
        <f t="shared" si="5"/>
        <v>6.6</v>
      </c>
      <c r="N31">
        <f t="shared" si="6"/>
        <v>21.79</v>
      </c>
      <c r="O31">
        <f t="shared" si="7"/>
        <v>0</v>
      </c>
      <c r="R31">
        <v>8072.71</v>
      </c>
      <c r="S31">
        <v>5617.39</v>
      </c>
      <c r="T31">
        <v>3157.25</v>
      </c>
      <c r="U31">
        <v>59.2928</v>
      </c>
      <c r="V31">
        <v>5033.3999999999996</v>
      </c>
      <c r="W31">
        <v>271.36500000000001</v>
      </c>
      <c r="X31">
        <v>192.66900000000001</v>
      </c>
      <c r="Y31">
        <v>1068.21</v>
      </c>
      <c r="AC31">
        <v>630</v>
      </c>
      <c r="AD31">
        <f t="shared" si="0"/>
        <v>71.61</v>
      </c>
      <c r="AE31">
        <f t="shared" si="1"/>
        <v>6.6</v>
      </c>
      <c r="AF31">
        <f t="shared" si="2"/>
        <v>21.79</v>
      </c>
      <c r="AG31">
        <f t="shared" si="3"/>
        <v>0</v>
      </c>
      <c r="AK31" t="s">
        <v>883</v>
      </c>
      <c r="AL31">
        <v>1023.106</v>
      </c>
      <c r="AM31">
        <v>3.4626999999999999</v>
      </c>
      <c r="AN31">
        <v>5.5890000000000004</v>
      </c>
      <c r="AO31">
        <v>3492.9789999999998</v>
      </c>
      <c r="AP31">
        <v>2.69</v>
      </c>
    </row>
    <row r="32" spans="1:42" x14ac:dyDescent="0.25">
      <c r="A32" t="s">
        <v>7</v>
      </c>
      <c r="B32">
        <v>23</v>
      </c>
      <c r="C32">
        <v>660</v>
      </c>
      <c r="D32">
        <v>35.520000000000003</v>
      </c>
      <c r="E32">
        <v>24.95</v>
      </c>
      <c r="F32">
        <v>14.3</v>
      </c>
      <c r="G32">
        <v>0.01</v>
      </c>
      <c r="H32">
        <v>18.82</v>
      </c>
      <c r="I32">
        <v>0.86</v>
      </c>
      <c r="J32">
        <v>0.49</v>
      </c>
      <c r="K32">
        <v>5.05</v>
      </c>
      <c r="L32">
        <f t="shared" si="4"/>
        <v>74.77</v>
      </c>
      <c r="M32">
        <f t="shared" si="5"/>
        <v>6.4</v>
      </c>
      <c r="N32">
        <f t="shared" si="6"/>
        <v>18.82</v>
      </c>
      <c r="O32">
        <f t="shared" si="7"/>
        <v>0.01</v>
      </c>
      <c r="R32">
        <v>8915.91</v>
      </c>
      <c r="S32">
        <v>6441.76</v>
      </c>
      <c r="T32">
        <v>3489.05</v>
      </c>
      <c r="U32">
        <v>137.29599999999999</v>
      </c>
      <c r="V32">
        <v>4710.25</v>
      </c>
      <c r="W32">
        <v>214.79400000000001</v>
      </c>
      <c r="X32">
        <v>124.376</v>
      </c>
      <c r="Y32">
        <v>1259.76</v>
      </c>
      <c r="AC32">
        <v>660</v>
      </c>
      <c r="AD32">
        <f t="shared" si="0"/>
        <v>74.77</v>
      </c>
      <c r="AE32">
        <f t="shared" si="1"/>
        <v>6.4</v>
      </c>
      <c r="AF32">
        <f t="shared" si="2"/>
        <v>18.82</v>
      </c>
      <c r="AG32">
        <f t="shared" si="3"/>
        <v>0.01</v>
      </c>
      <c r="AK32" t="s">
        <v>448</v>
      </c>
      <c r="AL32">
        <v>532.77350000000001</v>
      </c>
      <c r="AM32">
        <v>2.9756</v>
      </c>
      <c r="AN32">
        <v>0.78</v>
      </c>
      <c r="AO32">
        <v>6183.9390000000003</v>
      </c>
      <c r="AP32">
        <v>34.08</v>
      </c>
    </row>
    <row r="33" spans="1:42" x14ac:dyDescent="0.25">
      <c r="A33" t="s">
        <v>7</v>
      </c>
      <c r="B33">
        <v>24</v>
      </c>
      <c r="C33">
        <v>690</v>
      </c>
      <c r="D33">
        <v>34.92</v>
      </c>
      <c r="E33">
        <v>24.45</v>
      </c>
      <c r="F33">
        <v>12.86</v>
      </c>
      <c r="G33">
        <v>0.01</v>
      </c>
      <c r="H33">
        <v>22.3</v>
      </c>
      <c r="I33">
        <v>0.89</v>
      </c>
      <c r="J33">
        <v>0.49</v>
      </c>
      <c r="K33">
        <v>4.08</v>
      </c>
      <c r="L33">
        <f t="shared" si="4"/>
        <v>72.23</v>
      </c>
      <c r="M33">
        <f t="shared" si="5"/>
        <v>5.46</v>
      </c>
      <c r="N33">
        <f t="shared" si="6"/>
        <v>22.3</v>
      </c>
      <c r="O33">
        <f t="shared" si="7"/>
        <v>0.01</v>
      </c>
      <c r="R33">
        <v>7847.01</v>
      </c>
      <c r="S33">
        <v>5524.32</v>
      </c>
      <c r="T33">
        <v>3133.97</v>
      </c>
      <c r="U33">
        <v>594.97199999999998</v>
      </c>
      <c r="V33">
        <v>5034.83</v>
      </c>
      <c r="W33">
        <v>202.12299999999999</v>
      </c>
      <c r="X33">
        <v>111.714</v>
      </c>
      <c r="Y33">
        <v>933.30600000000004</v>
      </c>
      <c r="AC33">
        <v>690</v>
      </c>
      <c r="AD33">
        <f t="shared" si="0"/>
        <v>72.23</v>
      </c>
      <c r="AE33">
        <f t="shared" si="1"/>
        <v>5.46</v>
      </c>
      <c r="AF33">
        <f t="shared" si="2"/>
        <v>22.3</v>
      </c>
      <c r="AG33">
        <f t="shared" si="3"/>
        <v>0.01</v>
      </c>
      <c r="AK33" t="s">
        <v>882</v>
      </c>
      <c r="AL33">
        <v>285.10539999999997</v>
      </c>
      <c r="AM33">
        <v>0.57030000000000003</v>
      </c>
      <c r="AN33">
        <v>0.27800000000000002</v>
      </c>
      <c r="AO33">
        <v>0</v>
      </c>
      <c r="AP33">
        <v>0</v>
      </c>
    </row>
    <row r="34" spans="1:42" x14ac:dyDescent="0.25">
      <c r="AK34" t="s">
        <v>880</v>
      </c>
      <c r="AL34">
        <v>119.59</v>
      </c>
      <c r="AM34">
        <v>5.0365000000000002</v>
      </c>
      <c r="AN34">
        <v>0.42599999999999999</v>
      </c>
      <c r="AO34">
        <v>1876.8309999999999</v>
      </c>
      <c r="AP34">
        <v>18.940000000000001</v>
      </c>
    </row>
    <row r="35" spans="1:42" x14ac:dyDescent="0.25">
      <c r="AK35" t="s">
        <v>881</v>
      </c>
      <c r="AL35">
        <v>139.36670000000001</v>
      </c>
      <c r="AM35">
        <v>13.824299999999999</v>
      </c>
      <c r="AN35">
        <v>0.42599999999999999</v>
      </c>
      <c r="AO35">
        <v>947.70899999999995</v>
      </c>
      <c r="AP35">
        <v>9.56</v>
      </c>
    </row>
    <row r="36" spans="1:42" x14ac:dyDescent="0.25">
      <c r="AJ36">
        <v>90</v>
      </c>
      <c r="AK36" t="s">
        <v>889</v>
      </c>
      <c r="AL36">
        <v>75.009500000000003</v>
      </c>
      <c r="AM36">
        <v>4.5995999999999997</v>
      </c>
      <c r="AN36">
        <v>0.193</v>
      </c>
      <c r="AO36">
        <v>1196.086</v>
      </c>
      <c r="AP36">
        <v>26.64</v>
      </c>
    </row>
    <row r="37" spans="1:42" x14ac:dyDescent="0.25">
      <c r="AK37" t="s">
        <v>888</v>
      </c>
      <c r="AL37">
        <v>90.254599999999996</v>
      </c>
      <c r="AM37">
        <v>6.3171999999999997</v>
      </c>
      <c r="AN37">
        <v>0.93899999999999995</v>
      </c>
      <c r="AO37">
        <v>1325.4559999999999</v>
      </c>
      <c r="AP37">
        <v>6.07</v>
      </c>
    </row>
    <row r="38" spans="1:42" x14ac:dyDescent="0.25">
      <c r="AJ38">
        <v>120</v>
      </c>
      <c r="AK38" t="s">
        <v>884</v>
      </c>
      <c r="AL38">
        <v>1045.8016</v>
      </c>
      <c r="AM38">
        <v>5.4306000000000001</v>
      </c>
      <c r="AN38">
        <v>5.5890000000000004</v>
      </c>
      <c r="AO38">
        <v>2395.3339999999998</v>
      </c>
      <c r="AP38">
        <v>1.72</v>
      </c>
    </row>
    <row r="39" spans="1:42" x14ac:dyDescent="0.25">
      <c r="D39" t="s">
        <v>1</v>
      </c>
      <c r="M39" t="s">
        <v>2</v>
      </c>
      <c r="AK39" t="s">
        <v>883</v>
      </c>
      <c r="AL39">
        <v>1023.0661</v>
      </c>
      <c r="AM39">
        <v>3.8250000000000002</v>
      </c>
      <c r="AN39">
        <v>5.5890000000000004</v>
      </c>
      <c r="AO39">
        <v>3126.9839999999999</v>
      </c>
      <c r="AP39">
        <v>2.25</v>
      </c>
    </row>
    <row r="40" spans="1:42" x14ac:dyDescent="0.25">
      <c r="AK40" t="s">
        <v>448</v>
      </c>
      <c r="AL40">
        <v>532.73620000000005</v>
      </c>
      <c r="AM40">
        <v>3.0526</v>
      </c>
      <c r="AN40">
        <v>0.78</v>
      </c>
      <c r="AO40">
        <v>6244.6130000000003</v>
      </c>
      <c r="AP40">
        <v>32.159999999999997</v>
      </c>
    </row>
    <row r="41" spans="1:42" x14ac:dyDescent="0.25">
      <c r="B41" t="s">
        <v>3</v>
      </c>
      <c r="C41" t="s">
        <v>4</v>
      </c>
      <c r="D41" t="s">
        <v>889</v>
      </c>
      <c r="E41" t="s">
        <v>880</v>
      </c>
      <c r="F41" t="s">
        <v>881</v>
      </c>
      <c r="G41" t="s">
        <v>882</v>
      </c>
      <c r="H41" t="s">
        <v>448</v>
      </c>
      <c r="I41" t="s">
        <v>883</v>
      </c>
      <c r="J41" t="s">
        <v>884</v>
      </c>
      <c r="K41" t="s">
        <v>888</v>
      </c>
      <c r="M41" t="s">
        <v>889</v>
      </c>
      <c r="N41" t="s">
        <v>880</v>
      </c>
      <c r="O41" t="s">
        <v>881</v>
      </c>
      <c r="P41" t="s">
        <v>882</v>
      </c>
      <c r="Q41" t="s">
        <v>448</v>
      </c>
      <c r="R41" t="s">
        <v>883</v>
      </c>
      <c r="S41" t="s">
        <v>884</v>
      </c>
      <c r="T41" t="s">
        <v>888</v>
      </c>
      <c r="AK41" t="s">
        <v>882</v>
      </c>
      <c r="AL41">
        <v>287</v>
      </c>
      <c r="AM41">
        <v>0.57030000000000003</v>
      </c>
      <c r="AN41">
        <v>0.27800000000000002</v>
      </c>
      <c r="AO41">
        <v>0.48</v>
      </c>
      <c r="AP41">
        <v>0.01</v>
      </c>
    </row>
    <row r="42" spans="1:42" x14ac:dyDescent="0.25">
      <c r="A42" t="s">
        <v>7</v>
      </c>
      <c r="B42">
        <v>1</v>
      </c>
      <c r="C42">
        <v>30</v>
      </c>
      <c r="D42">
        <v>21.71</v>
      </c>
      <c r="E42">
        <v>15.23</v>
      </c>
      <c r="F42">
        <v>8.56</v>
      </c>
      <c r="G42">
        <v>0.01</v>
      </c>
      <c r="H42">
        <v>39.28</v>
      </c>
      <c r="I42">
        <v>4.0199999999999996</v>
      </c>
      <c r="J42">
        <v>2.46</v>
      </c>
      <c r="K42">
        <v>8.73</v>
      </c>
      <c r="M42">
        <v>5259.5</v>
      </c>
      <c r="N42">
        <v>3690.93</v>
      </c>
      <c r="O42">
        <v>2075.0100000000002</v>
      </c>
      <c r="P42">
        <v>1.7245900000000001</v>
      </c>
      <c r="Q42">
        <v>9517.42</v>
      </c>
      <c r="R42">
        <v>973.71500000000003</v>
      </c>
      <c r="S42">
        <v>594.971</v>
      </c>
      <c r="T42">
        <v>2115.0500000000002</v>
      </c>
      <c r="AK42" t="s">
        <v>880</v>
      </c>
      <c r="AL42">
        <v>119.3839</v>
      </c>
      <c r="AM42">
        <v>4.9523999999999999</v>
      </c>
      <c r="AN42">
        <v>0.42599999999999999</v>
      </c>
      <c r="AO42">
        <v>2053.5140000000001</v>
      </c>
      <c r="AP42">
        <v>19.36</v>
      </c>
    </row>
    <row r="43" spans="1:42" x14ac:dyDescent="0.25">
      <c r="A43" t="s">
        <v>7</v>
      </c>
      <c r="B43">
        <v>2</v>
      </c>
      <c r="C43">
        <v>60</v>
      </c>
      <c r="D43">
        <v>23.96</v>
      </c>
      <c r="E43">
        <v>16.38</v>
      </c>
      <c r="F43">
        <v>12.64</v>
      </c>
      <c r="G43">
        <v>0.01</v>
      </c>
      <c r="H43">
        <v>35.380000000000003</v>
      </c>
      <c r="I43">
        <v>3</v>
      </c>
      <c r="J43">
        <v>1.7</v>
      </c>
      <c r="K43">
        <v>6.92</v>
      </c>
      <c r="M43">
        <v>6217.74</v>
      </c>
      <c r="N43">
        <v>4251.47</v>
      </c>
      <c r="O43">
        <v>3280.78</v>
      </c>
      <c r="P43">
        <v>1.7245900000000001</v>
      </c>
      <c r="Q43">
        <v>9182.01</v>
      </c>
      <c r="R43">
        <v>778.73400000000004</v>
      </c>
      <c r="S43">
        <v>440.3</v>
      </c>
      <c r="T43">
        <v>1796.64</v>
      </c>
      <c r="AK43" t="s">
        <v>881</v>
      </c>
      <c r="AL43">
        <v>139.36670000000001</v>
      </c>
      <c r="AM43">
        <v>12.2911</v>
      </c>
      <c r="AN43">
        <v>0.42599999999999999</v>
      </c>
      <c r="AO43">
        <v>977.37</v>
      </c>
      <c r="AP43">
        <v>9.2200000000000006</v>
      </c>
    </row>
    <row r="44" spans="1:42" x14ac:dyDescent="0.25">
      <c r="A44" t="s">
        <v>7</v>
      </c>
      <c r="B44">
        <v>3</v>
      </c>
      <c r="C44">
        <v>90</v>
      </c>
      <c r="D44">
        <v>26.64</v>
      </c>
      <c r="E44">
        <v>18.940000000000001</v>
      </c>
      <c r="F44">
        <v>9.56</v>
      </c>
      <c r="G44">
        <v>0</v>
      </c>
      <c r="H44">
        <v>34.08</v>
      </c>
      <c r="I44">
        <v>2.69</v>
      </c>
      <c r="J44">
        <v>2.04</v>
      </c>
      <c r="K44">
        <v>6.07</v>
      </c>
      <c r="M44">
        <v>6197.34</v>
      </c>
      <c r="N44">
        <v>4405.71</v>
      </c>
      <c r="O44">
        <v>2224.67</v>
      </c>
      <c r="P44">
        <v>0</v>
      </c>
      <c r="Q44">
        <v>7928.13</v>
      </c>
      <c r="R44">
        <v>624.97400000000005</v>
      </c>
      <c r="S44">
        <v>473.75799999999998</v>
      </c>
      <c r="T44">
        <v>1411.56</v>
      </c>
      <c r="AJ44">
        <v>120</v>
      </c>
      <c r="AK44" t="s">
        <v>889</v>
      </c>
      <c r="AL44">
        <v>75</v>
      </c>
      <c r="AM44">
        <v>5.3391999999999999</v>
      </c>
      <c r="AN44">
        <v>0.193</v>
      </c>
      <c r="AO44">
        <v>1396.9280000000001</v>
      </c>
      <c r="AP44">
        <v>29.07</v>
      </c>
    </row>
    <row r="45" spans="1:42" x14ac:dyDescent="0.25">
      <c r="A45" t="s">
        <v>7</v>
      </c>
      <c r="B45">
        <v>4</v>
      </c>
      <c r="C45">
        <v>120</v>
      </c>
      <c r="D45">
        <v>29.07</v>
      </c>
      <c r="E45">
        <v>19.36</v>
      </c>
      <c r="F45">
        <v>9.2200000000000006</v>
      </c>
      <c r="G45">
        <v>0.01</v>
      </c>
      <c r="H45">
        <v>32.159999999999997</v>
      </c>
      <c r="I45">
        <v>2.25</v>
      </c>
      <c r="J45">
        <v>1.72</v>
      </c>
      <c r="K45">
        <v>6.21</v>
      </c>
      <c r="M45">
        <v>7237.97</v>
      </c>
      <c r="N45">
        <v>4820.46</v>
      </c>
      <c r="O45">
        <v>2294.3000000000002</v>
      </c>
      <c r="P45">
        <v>1.7257199999999999</v>
      </c>
      <c r="Q45">
        <v>8005.91</v>
      </c>
      <c r="R45">
        <v>559.48900000000003</v>
      </c>
      <c r="S45">
        <v>428.58</v>
      </c>
      <c r="T45">
        <v>1545.79</v>
      </c>
      <c r="AK45" t="s">
        <v>888</v>
      </c>
      <c r="AL45">
        <v>89.895399999999995</v>
      </c>
      <c r="AM45">
        <v>6.4149000000000003</v>
      </c>
      <c r="AN45">
        <v>0.93899999999999995</v>
      </c>
      <c r="AO45">
        <v>1451.4970000000001</v>
      </c>
      <c r="AP45">
        <v>6.21</v>
      </c>
    </row>
    <row r="46" spans="1:42" x14ac:dyDescent="0.25">
      <c r="A46" t="s">
        <v>7</v>
      </c>
      <c r="B46">
        <v>5</v>
      </c>
      <c r="C46">
        <v>150</v>
      </c>
      <c r="D46">
        <v>27.1</v>
      </c>
      <c r="E46">
        <v>20.92</v>
      </c>
      <c r="F46">
        <v>14.24</v>
      </c>
      <c r="G46">
        <v>0.01</v>
      </c>
      <c r="H46">
        <v>28.53</v>
      </c>
      <c r="I46">
        <v>2.2599999999999998</v>
      </c>
      <c r="J46">
        <v>1.4</v>
      </c>
      <c r="K46">
        <v>5.54</v>
      </c>
      <c r="M46">
        <v>6841.96</v>
      </c>
      <c r="N46">
        <v>5280.57</v>
      </c>
      <c r="O46">
        <v>3594.65</v>
      </c>
      <c r="P46">
        <v>1.7257199999999999</v>
      </c>
      <c r="Q46">
        <v>7203.8</v>
      </c>
      <c r="R46">
        <v>570.70500000000004</v>
      </c>
      <c r="S46">
        <v>354.09500000000003</v>
      </c>
      <c r="T46">
        <v>1399.24</v>
      </c>
      <c r="AJ46">
        <v>150</v>
      </c>
      <c r="AK46" t="s">
        <v>884</v>
      </c>
      <c r="AL46">
        <v>1046.3719000000001</v>
      </c>
      <c r="AM46">
        <v>4.6349999999999998</v>
      </c>
      <c r="AN46">
        <v>5.5890000000000004</v>
      </c>
      <c r="AO46">
        <v>1979.039</v>
      </c>
      <c r="AP46">
        <v>1.4</v>
      </c>
    </row>
    <row r="47" spans="1:42" x14ac:dyDescent="0.25">
      <c r="A47" t="s">
        <v>7</v>
      </c>
      <c r="B47">
        <v>6</v>
      </c>
      <c r="C47">
        <v>180</v>
      </c>
      <c r="D47">
        <v>30.83</v>
      </c>
      <c r="E47">
        <v>19.96</v>
      </c>
      <c r="F47">
        <v>11.35</v>
      </c>
      <c r="G47">
        <v>0.01</v>
      </c>
      <c r="H47">
        <v>28.52</v>
      </c>
      <c r="I47">
        <v>2.2000000000000002</v>
      </c>
      <c r="J47">
        <v>1.34</v>
      </c>
      <c r="K47">
        <v>5.79</v>
      </c>
      <c r="M47">
        <v>7219.52</v>
      </c>
      <c r="N47">
        <v>4673.46</v>
      </c>
      <c r="O47">
        <v>2657.78</v>
      </c>
      <c r="P47">
        <v>1.7257199999999999</v>
      </c>
      <c r="Q47">
        <v>6678.14</v>
      </c>
      <c r="R47">
        <v>513.98800000000006</v>
      </c>
      <c r="S47">
        <v>313.25299999999999</v>
      </c>
      <c r="T47">
        <v>1355.81</v>
      </c>
      <c r="AK47" t="s">
        <v>883</v>
      </c>
      <c r="AL47">
        <v>1023.1387</v>
      </c>
      <c r="AM47">
        <v>4.0646000000000004</v>
      </c>
      <c r="AN47">
        <v>5.5890000000000004</v>
      </c>
      <c r="AO47">
        <v>3189.67</v>
      </c>
      <c r="AP47">
        <v>2.2599999999999998</v>
      </c>
    </row>
    <row r="48" spans="1:42" x14ac:dyDescent="0.25">
      <c r="A48" t="s">
        <v>7</v>
      </c>
      <c r="B48">
        <v>7</v>
      </c>
      <c r="C48">
        <v>210</v>
      </c>
      <c r="D48">
        <v>29.27</v>
      </c>
      <c r="E48">
        <v>22.19</v>
      </c>
      <c r="F48">
        <v>12.59</v>
      </c>
      <c r="G48">
        <v>0.01</v>
      </c>
      <c r="H48">
        <v>27.87</v>
      </c>
      <c r="I48">
        <v>1.77</v>
      </c>
      <c r="J48">
        <v>0.87</v>
      </c>
      <c r="K48">
        <v>5.44</v>
      </c>
      <c r="M48">
        <v>6742.74</v>
      </c>
      <c r="N48">
        <v>5110.54</v>
      </c>
      <c r="O48">
        <v>2900.36</v>
      </c>
      <c r="P48">
        <v>1.5751299999999999</v>
      </c>
      <c r="Q48">
        <v>6420.61</v>
      </c>
      <c r="R48">
        <v>407.34300000000002</v>
      </c>
      <c r="S48">
        <v>200.60300000000001</v>
      </c>
      <c r="T48">
        <v>1252.02</v>
      </c>
      <c r="AK48" t="s">
        <v>448</v>
      </c>
      <c r="AL48">
        <v>532.7577</v>
      </c>
      <c r="AM48">
        <v>3.0323000000000002</v>
      </c>
      <c r="AN48">
        <v>0.78</v>
      </c>
      <c r="AO48">
        <v>5618.9660000000003</v>
      </c>
      <c r="AP48">
        <v>28.53</v>
      </c>
    </row>
    <row r="49" spans="1:42" x14ac:dyDescent="0.25">
      <c r="A49" t="s">
        <v>7</v>
      </c>
      <c r="B49">
        <v>8</v>
      </c>
      <c r="C49">
        <v>240</v>
      </c>
      <c r="D49">
        <v>29.35</v>
      </c>
      <c r="E49">
        <v>21.93</v>
      </c>
      <c r="F49">
        <v>11.84</v>
      </c>
      <c r="G49">
        <v>0</v>
      </c>
      <c r="H49">
        <v>28.22</v>
      </c>
      <c r="I49">
        <v>1.93</v>
      </c>
      <c r="J49">
        <v>1.36</v>
      </c>
      <c r="K49">
        <v>5.38</v>
      </c>
      <c r="M49">
        <v>6790.3</v>
      </c>
      <c r="N49">
        <v>5072.8599999999997</v>
      </c>
      <c r="O49">
        <v>2739.16</v>
      </c>
      <c r="P49" s="13">
        <v>5.3944100000000002E-6</v>
      </c>
      <c r="Q49">
        <v>6529.06</v>
      </c>
      <c r="R49">
        <v>445.767</v>
      </c>
      <c r="S49">
        <v>314.51900000000001</v>
      </c>
      <c r="T49">
        <v>1243.6500000000001</v>
      </c>
      <c r="AK49" t="s">
        <v>882</v>
      </c>
      <c r="AL49">
        <v>287</v>
      </c>
      <c r="AM49">
        <v>0.57030000000000003</v>
      </c>
      <c r="AN49">
        <v>0.27800000000000002</v>
      </c>
      <c r="AO49">
        <v>0.48</v>
      </c>
      <c r="AP49">
        <v>0.01</v>
      </c>
    </row>
    <row r="50" spans="1:42" x14ac:dyDescent="0.25">
      <c r="A50" t="s">
        <v>7</v>
      </c>
      <c r="B50">
        <v>9</v>
      </c>
      <c r="C50">
        <v>270</v>
      </c>
      <c r="D50">
        <v>29.8</v>
      </c>
      <c r="E50">
        <v>22.29</v>
      </c>
      <c r="F50">
        <v>14.5</v>
      </c>
      <c r="G50">
        <v>0</v>
      </c>
      <c r="H50">
        <v>25.48</v>
      </c>
      <c r="I50">
        <v>1.43</v>
      </c>
      <c r="J50">
        <v>0.89</v>
      </c>
      <c r="K50">
        <v>5.61</v>
      </c>
      <c r="M50">
        <v>7455.36</v>
      </c>
      <c r="N50">
        <v>5576.28</v>
      </c>
      <c r="O50">
        <v>3628.06</v>
      </c>
      <c r="P50">
        <v>0</v>
      </c>
      <c r="Q50">
        <v>6373.79</v>
      </c>
      <c r="R50">
        <v>358.45400000000001</v>
      </c>
      <c r="S50">
        <v>221.983</v>
      </c>
      <c r="T50">
        <v>1404.3</v>
      </c>
      <c r="AK50" t="s">
        <v>880</v>
      </c>
      <c r="AL50">
        <v>119.40940000000001</v>
      </c>
      <c r="AM50">
        <v>5.4016000000000002</v>
      </c>
      <c r="AN50">
        <v>0.42599999999999999</v>
      </c>
      <c r="AO50">
        <v>2249.5239999999999</v>
      </c>
      <c r="AP50">
        <v>20.92</v>
      </c>
    </row>
    <row r="51" spans="1:42" x14ac:dyDescent="0.25">
      <c r="A51" t="s">
        <v>7</v>
      </c>
      <c r="B51">
        <v>10</v>
      </c>
      <c r="C51">
        <v>300</v>
      </c>
      <c r="D51">
        <v>30.11</v>
      </c>
      <c r="E51">
        <v>22.21</v>
      </c>
      <c r="F51">
        <v>14.39</v>
      </c>
      <c r="G51">
        <v>0</v>
      </c>
      <c r="H51">
        <v>24.49</v>
      </c>
      <c r="I51">
        <v>1.48</v>
      </c>
      <c r="J51">
        <v>0.97</v>
      </c>
      <c r="K51">
        <v>6.35</v>
      </c>
      <c r="M51">
        <v>7357.96</v>
      </c>
      <c r="N51">
        <v>5428.91</v>
      </c>
      <c r="O51">
        <v>3516.66</v>
      </c>
      <c r="P51">
        <v>0</v>
      </c>
      <c r="Q51">
        <v>5984.55</v>
      </c>
      <c r="R51">
        <v>362.37900000000002</v>
      </c>
      <c r="S51">
        <v>236.78800000000001</v>
      </c>
      <c r="T51">
        <v>1552.06</v>
      </c>
      <c r="AK51" t="s">
        <v>881</v>
      </c>
      <c r="AL51">
        <v>139.36670000000001</v>
      </c>
      <c r="AM51">
        <v>14.26</v>
      </c>
      <c r="AN51">
        <v>0.42599999999999999</v>
      </c>
      <c r="AO51">
        <v>1531.319</v>
      </c>
      <c r="AP51">
        <v>14.24</v>
      </c>
    </row>
    <row r="52" spans="1:42" x14ac:dyDescent="0.25">
      <c r="A52" t="s">
        <v>7</v>
      </c>
      <c r="B52">
        <v>11</v>
      </c>
      <c r="C52">
        <v>330</v>
      </c>
      <c r="D52">
        <v>30.8</v>
      </c>
      <c r="E52">
        <v>22.97</v>
      </c>
      <c r="F52">
        <v>13.43</v>
      </c>
      <c r="G52">
        <v>0.01</v>
      </c>
      <c r="H52">
        <v>23.76</v>
      </c>
      <c r="I52">
        <v>1.79</v>
      </c>
      <c r="J52">
        <v>1.29</v>
      </c>
      <c r="K52">
        <v>5.96</v>
      </c>
      <c r="M52">
        <v>9372.84</v>
      </c>
      <c r="N52">
        <v>6990.91</v>
      </c>
      <c r="O52">
        <v>4087.75</v>
      </c>
      <c r="P52">
        <v>1.7245900000000001</v>
      </c>
      <c r="Q52">
        <v>7230.85</v>
      </c>
      <c r="R52">
        <v>543.72</v>
      </c>
      <c r="S52">
        <v>391.38900000000001</v>
      </c>
      <c r="T52">
        <v>1815.1</v>
      </c>
      <c r="AJ52">
        <v>150</v>
      </c>
      <c r="AK52" t="s">
        <v>889</v>
      </c>
      <c r="AL52">
        <v>75</v>
      </c>
      <c r="AM52">
        <v>4.8704999999999998</v>
      </c>
      <c r="AN52">
        <v>0.193</v>
      </c>
      <c r="AO52">
        <v>1320.498</v>
      </c>
      <c r="AP52">
        <v>27.1</v>
      </c>
    </row>
    <row r="53" spans="1:42" x14ac:dyDescent="0.25">
      <c r="A53" t="s">
        <v>7</v>
      </c>
      <c r="B53">
        <v>12</v>
      </c>
      <c r="C53">
        <v>360</v>
      </c>
      <c r="D53">
        <v>34.78</v>
      </c>
      <c r="E53">
        <v>21.36</v>
      </c>
      <c r="F53">
        <v>11.89</v>
      </c>
      <c r="G53">
        <v>0.01</v>
      </c>
      <c r="H53">
        <v>23.71</v>
      </c>
      <c r="I53">
        <v>1.71</v>
      </c>
      <c r="J53">
        <v>0.98</v>
      </c>
      <c r="K53">
        <v>5.57</v>
      </c>
      <c r="M53">
        <v>8722.2199999999993</v>
      </c>
      <c r="N53">
        <v>5356.53</v>
      </c>
      <c r="O53">
        <v>2981.22</v>
      </c>
      <c r="P53">
        <v>1.7257199999999999</v>
      </c>
      <c r="Q53">
        <v>5945.76</v>
      </c>
      <c r="R53">
        <v>428.90199999999999</v>
      </c>
      <c r="S53">
        <v>245.18100000000001</v>
      </c>
      <c r="T53">
        <v>1396.53</v>
      </c>
      <c r="AK53" t="s">
        <v>888</v>
      </c>
      <c r="AL53">
        <v>90.280199999999994</v>
      </c>
      <c r="AM53">
        <v>7.1870000000000003</v>
      </c>
      <c r="AN53">
        <v>0.93899999999999995</v>
      </c>
      <c r="AO53">
        <v>1313.885</v>
      </c>
      <c r="AP53">
        <v>5.54</v>
      </c>
    </row>
    <row r="54" spans="1:42" x14ac:dyDescent="0.25">
      <c r="A54" t="s">
        <v>7</v>
      </c>
      <c r="B54">
        <v>13</v>
      </c>
      <c r="C54">
        <v>390</v>
      </c>
      <c r="D54">
        <v>33.56</v>
      </c>
      <c r="E54">
        <v>22.39</v>
      </c>
      <c r="F54">
        <v>11.07</v>
      </c>
      <c r="G54">
        <v>0.01</v>
      </c>
      <c r="H54">
        <v>24.31</v>
      </c>
      <c r="I54">
        <v>1.32</v>
      </c>
      <c r="J54">
        <v>1.04</v>
      </c>
      <c r="K54">
        <v>6.3</v>
      </c>
      <c r="M54">
        <v>7764.05</v>
      </c>
      <c r="N54">
        <v>5180.47</v>
      </c>
      <c r="O54">
        <v>2560.86</v>
      </c>
      <c r="P54">
        <v>1.7245900000000001</v>
      </c>
      <c r="Q54">
        <v>5624.52</v>
      </c>
      <c r="R54">
        <v>304.52699999999999</v>
      </c>
      <c r="S54">
        <v>240.214</v>
      </c>
      <c r="T54">
        <v>1457.7</v>
      </c>
      <c r="AJ54">
        <v>180</v>
      </c>
      <c r="AK54" t="s">
        <v>884</v>
      </c>
      <c r="AL54">
        <v>1045.9733000000001</v>
      </c>
      <c r="AM54">
        <v>5.0938999999999997</v>
      </c>
      <c r="AN54">
        <v>5.5890000000000004</v>
      </c>
      <c r="AO54">
        <v>1750.77</v>
      </c>
      <c r="AP54">
        <v>1.34</v>
      </c>
    </row>
    <row r="55" spans="1:42" x14ac:dyDescent="0.25">
      <c r="A55" t="s">
        <v>7</v>
      </c>
      <c r="B55">
        <v>14</v>
      </c>
      <c r="C55">
        <v>420</v>
      </c>
      <c r="D55">
        <v>34.1</v>
      </c>
      <c r="E55">
        <v>24.7</v>
      </c>
      <c r="F55">
        <v>10.87</v>
      </c>
      <c r="G55">
        <v>0.01</v>
      </c>
      <c r="H55">
        <v>22.89</v>
      </c>
      <c r="I55">
        <v>1.6</v>
      </c>
      <c r="J55">
        <v>1.28</v>
      </c>
      <c r="K55">
        <v>4.57</v>
      </c>
      <c r="M55">
        <v>7815.12</v>
      </c>
      <c r="N55">
        <v>5660.43</v>
      </c>
      <c r="O55">
        <v>2490.42</v>
      </c>
      <c r="P55">
        <v>1.7257199999999999</v>
      </c>
      <c r="Q55">
        <v>5245.76</v>
      </c>
      <c r="R55">
        <v>367.53800000000001</v>
      </c>
      <c r="S55">
        <v>293.11500000000001</v>
      </c>
      <c r="T55">
        <v>1046.75</v>
      </c>
      <c r="AK55" t="s">
        <v>883</v>
      </c>
      <c r="AL55">
        <v>1023.2123</v>
      </c>
      <c r="AM55">
        <v>3.8325999999999998</v>
      </c>
      <c r="AN55">
        <v>5.5890000000000004</v>
      </c>
      <c r="AO55">
        <v>2872.68</v>
      </c>
      <c r="AP55">
        <v>2.2000000000000002</v>
      </c>
    </row>
    <row r="56" spans="1:42" x14ac:dyDescent="0.25">
      <c r="A56" t="s">
        <v>7</v>
      </c>
      <c r="B56">
        <v>15</v>
      </c>
      <c r="C56">
        <v>450</v>
      </c>
      <c r="D56">
        <v>37.32</v>
      </c>
      <c r="E56">
        <v>22.17</v>
      </c>
      <c r="F56">
        <v>11.91</v>
      </c>
      <c r="G56">
        <v>0.01</v>
      </c>
      <c r="H56">
        <v>22.93</v>
      </c>
      <c r="I56">
        <v>1.3</v>
      </c>
      <c r="J56">
        <v>0.64</v>
      </c>
      <c r="K56">
        <v>3.72</v>
      </c>
      <c r="M56">
        <v>8953.2199999999993</v>
      </c>
      <c r="N56">
        <v>5318.78</v>
      </c>
      <c r="O56">
        <v>2857.33</v>
      </c>
      <c r="P56">
        <v>1.7257199999999999</v>
      </c>
      <c r="Q56">
        <v>5500.48</v>
      </c>
      <c r="R56">
        <v>310.91000000000003</v>
      </c>
      <c r="S56">
        <v>154.267</v>
      </c>
      <c r="T56">
        <v>893.31600000000003</v>
      </c>
      <c r="AK56" t="s">
        <v>448</v>
      </c>
      <c r="AL56">
        <v>532.82140000000004</v>
      </c>
      <c r="AM56">
        <v>2.9083000000000001</v>
      </c>
      <c r="AN56">
        <v>0.78</v>
      </c>
      <c r="AO56">
        <v>5208.9489999999996</v>
      </c>
      <c r="AP56">
        <v>28.52</v>
      </c>
    </row>
    <row r="57" spans="1:42" x14ac:dyDescent="0.25">
      <c r="A57" t="s">
        <v>7</v>
      </c>
      <c r="B57">
        <v>16</v>
      </c>
      <c r="C57">
        <v>480</v>
      </c>
      <c r="D57">
        <v>35.770000000000003</v>
      </c>
      <c r="E57">
        <v>22.28</v>
      </c>
      <c r="F57">
        <v>12.24</v>
      </c>
      <c r="G57">
        <v>0.01</v>
      </c>
      <c r="H57">
        <v>22.84</v>
      </c>
      <c r="I57">
        <v>1.24</v>
      </c>
      <c r="J57">
        <v>0.69</v>
      </c>
      <c r="K57">
        <v>4.93</v>
      </c>
      <c r="M57">
        <v>8160.83</v>
      </c>
      <c r="N57">
        <v>5084.0200000000004</v>
      </c>
      <c r="O57">
        <v>2792.5</v>
      </c>
      <c r="P57">
        <v>1.7257199999999999</v>
      </c>
      <c r="Q57">
        <v>5209.92</v>
      </c>
      <c r="R57">
        <v>283.178</v>
      </c>
      <c r="S57">
        <v>157.089</v>
      </c>
      <c r="T57">
        <v>1124.94</v>
      </c>
      <c r="AK57" t="s">
        <v>882</v>
      </c>
      <c r="AL57">
        <v>287</v>
      </c>
      <c r="AM57">
        <v>0.57030000000000003</v>
      </c>
      <c r="AN57">
        <v>0.27800000000000002</v>
      </c>
      <c r="AO57">
        <v>0.48</v>
      </c>
      <c r="AP57">
        <v>0.01</v>
      </c>
    </row>
    <row r="58" spans="1:42" x14ac:dyDescent="0.25">
      <c r="A58" t="s">
        <v>7</v>
      </c>
      <c r="B58">
        <v>17</v>
      </c>
      <c r="C58">
        <v>510</v>
      </c>
      <c r="D58">
        <v>35.78</v>
      </c>
      <c r="E58">
        <v>23.96</v>
      </c>
      <c r="F58">
        <v>10.08</v>
      </c>
      <c r="G58">
        <v>0</v>
      </c>
      <c r="H58">
        <v>21.62</v>
      </c>
      <c r="I58">
        <v>1.61</v>
      </c>
      <c r="J58">
        <v>1.39</v>
      </c>
      <c r="K58">
        <v>5.55</v>
      </c>
      <c r="M58">
        <v>8320.66</v>
      </c>
      <c r="N58">
        <v>5570.89</v>
      </c>
      <c r="O58">
        <v>2344.2600000000002</v>
      </c>
      <c r="P58">
        <v>0</v>
      </c>
      <c r="Q58">
        <v>5028.1099999999997</v>
      </c>
      <c r="R58">
        <v>375.01400000000001</v>
      </c>
      <c r="S58">
        <v>324.12200000000001</v>
      </c>
      <c r="T58">
        <v>1290.07</v>
      </c>
      <c r="AK58" t="s">
        <v>880</v>
      </c>
      <c r="AL58">
        <v>119.2972</v>
      </c>
      <c r="AM58">
        <v>5.26</v>
      </c>
      <c r="AN58">
        <v>0.42599999999999999</v>
      </c>
      <c r="AO58">
        <v>1990.894</v>
      </c>
      <c r="AP58">
        <v>19.96</v>
      </c>
    </row>
    <row r="59" spans="1:42" x14ac:dyDescent="0.25">
      <c r="A59" t="s">
        <v>7</v>
      </c>
      <c r="B59">
        <v>18</v>
      </c>
      <c r="C59">
        <v>540</v>
      </c>
      <c r="D59">
        <v>33.200000000000003</v>
      </c>
      <c r="E59">
        <v>23.91</v>
      </c>
      <c r="F59">
        <v>12.43</v>
      </c>
      <c r="G59">
        <v>0.01</v>
      </c>
      <c r="H59">
        <v>22.37</v>
      </c>
      <c r="I59">
        <v>1.64</v>
      </c>
      <c r="J59">
        <v>1.2</v>
      </c>
      <c r="K59">
        <v>5.24</v>
      </c>
      <c r="M59">
        <v>7495.44</v>
      </c>
      <c r="N59">
        <v>5397.82</v>
      </c>
      <c r="O59">
        <v>2805.87</v>
      </c>
      <c r="P59">
        <v>1.7245900000000001</v>
      </c>
      <c r="Q59">
        <v>5049.3900000000003</v>
      </c>
      <c r="R59">
        <v>370.64600000000002</v>
      </c>
      <c r="S59">
        <v>271.35599999999999</v>
      </c>
      <c r="T59">
        <v>1182.6600000000001</v>
      </c>
      <c r="AK59" t="s">
        <v>881</v>
      </c>
      <c r="AL59">
        <v>139.36670000000001</v>
      </c>
      <c r="AM59">
        <v>14.26</v>
      </c>
      <c r="AN59">
        <v>0.42599999999999999</v>
      </c>
      <c r="AO59">
        <v>1132.2159999999999</v>
      </c>
      <c r="AP59">
        <v>11.35</v>
      </c>
    </row>
    <row r="60" spans="1:42" x14ac:dyDescent="0.25">
      <c r="A60" t="s">
        <v>7</v>
      </c>
      <c r="B60">
        <v>19</v>
      </c>
      <c r="C60">
        <v>570</v>
      </c>
      <c r="D60">
        <v>33.18</v>
      </c>
      <c r="E60">
        <v>24.32</v>
      </c>
      <c r="F60">
        <v>14.51</v>
      </c>
      <c r="G60">
        <v>0</v>
      </c>
      <c r="H60">
        <v>20.49</v>
      </c>
      <c r="I60">
        <v>1.22</v>
      </c>
      <c r="J60">
        <v>0.44</v>
      </c>
      <c r="K60">
        <v>5.84</v>
      </c>
      <c r="M60">
        <v>7863.94</v>
      </c>
      <c r="N60">
        <v>5762.27</v>
      </c>
      <c r="O60">
        <v>3437.75</v>
      </c>
      <c r="P60">
        <v>0</v>
      </c>
      <c r="Q60">
        <v>4855.1899999999996</v>
      </c>
      <c r="R60">
        <v>288.72000000000003</v>
      </c>
      <c r="S60">
        <v>105.145</v>
      </c>
      <c r="T60">
        <v>1385</v>
      </c>
      <c r="AJ60">
        <v>180</v>
      </c>
      <c r="AK60" t="s">
        <v>889</v>
      </c>
      <c r="AL60">
        <v>75</v>
      </c>
      <c r="AM60">
        <v>5.3022999999999998</v>
      </c>
      <c r="AN60">
        <v>0.193</v>
      </c>
      <c r="AO60">
        <v>1393.367</v>
      </c>
      <c r="AP60">
        <v>30.83</v>
      </c>
    </row>
    <row r="61" spans="1:42" x14ac:dyDescent="0.25">
      <c r="A61" t="s">
        <v>7</v>
      </c>
      <c r="B61">
        <v>20</v>
      </c>
      <c r="C61">
        <v>600</v>
      </c>
      <c r="D61">
        <v>32.950000000000003</v>
      </c>
      <c r="E61">
        <v>25.01</v>
      </c>
      <c r="F61">
        <v>15.17</v>
      </c>
      <c r="G61">
        <v>0.01</v>
      </c>
      <c r="H61">
        <v>20.97</v>
      </c>
      <c r="I61">
        <v>0.94</v>
      </c>
      <c r="J61">
        <v>0.46</v>
      </c>
      <c r="K61">
        <v>4.49</v>
      </c>
      <c r="M61">
        <v>8154.03</v>
      </c>
      <c r="N61">
        <v>6189.44</v>
      </c>
      <c r="O61">
        <v>3755.01</v>
      </c>
      <c r="P61">
        <v>1.7257199999999999</v>
      </c>
      <c r="Q61">
        <v>5190.43</v>
      </c>
      <c r="R61">
        <v>232.24199999999999</v>
      </c>
      <c r="S61">
        <v>114.539</v>
      </c>
      <c r="T61">
        <v>1111.26</v>
      </c>
      <c r="AK61" t="s">
        <v>888</v>
      </c>
      <c r="AL61">
        <v>89.818700000000007</v>
      </c>
      <c r="AM61">
        <v>6.6464999999999996</v>
      </c>
      <c r="AN61">
        <v>0.93899999999999995</v>
      </c>
      <c r="AO61">
        <v>1273.107</v>
      </c>
      <c r="AP61">
        <v>5.79</v>
      </c>
    </row>
    <row r="62" spans="1:42" x14ac:dyDescent="0.25">
      <c r="A62" t="s">
        <v>7</v>
      </c>
      <c r="B62">
        <v>21</v>
      </c>
      <c r="C62">
        <v>630</v>
      </c>
      <c r="D62">
        <v>34.799999999999997</v>
      </c>
      <c r="E62">
        <v>24.56</v>
      </c>
      <c r="F62">
        <v>12.25</v>
      </c>
      <c r="G62">
        <v>0</v>
      </c>
      <c r="H62">
        <v>21.79</v>
      </c>
      <c r="I62">
        <v>1.18</v>
      </c>
      <c r="J62">
        <v>0.83</v>
      </c>
      <c r="K62">
        <v>4.59</v>
      </c>
      <c r="M62">
        <v>8043.21</v>
      </c>
      <c r="N62">
        <v>5676.1</v>
      </c>
      <c r="O62">
        <v>2831.94</v>
      </c>
      <c r="P62">
        <v>0.95411999999999997</v>
      </c>
      <c r="Q62">
        <v>5035.97</v>
      </c>
      <c r="R62">
        <v>273.56299999999999</v>
      </c>
      <c r="S62">
        <v>192.774</v>
      </c>
      <c r="T62">
        <v>1059.8800000000001</v>
      </c>
      <c r="AJ62">
        <v>210</v>
      </c>
      <c r="AK62" t="s">
        <v>884</v>
      </c>
      <c r="AL62">
        <v>1046.1617000000001</v>
      </c>
      <c r="AM62">
        <v>3.7536999999999998</v>
      </c>
      <c r="AN62">
        <v>5.5890000000000004</v>
      </c>
      <c r="AO62">
        <v>1121.172</v>
      </c>
      <c r="AP62">
        <v>0.87</v>
      </c>
    </row>
    <row r="63" spans="1:42" x14ac:dyDescent="0.25">
      <c r="A63" t="s">
        <v>7</v>
      </c>
      <c r="B63">
        <v>22</v>
      </c>
      <c r="C63">
        <v>660</v>
      </c>
      <c r="D63">
        <v>35.520000000000003</v>
      </c>
      <c r="E63">
        <v>24.95</v>
      </c>
      <c r="F63">
        <v>14.3</v>
      </c>
      <c r="G63">
        <v>0.01</v>
      </c>
      <c r="H63">
        <v>18.82</v>
      </c>
      <c r="I63">
        <v>0.86</v>
      </c>
      <c r="J63">
        <v>0.49</v>
      </c>
      <c r="K63">
        <v>5.05</v>
      </c>
      <c r="M63">
        <v>8907.6</v>
      </c>
      <c r="N63">
        <v>6258.38</v>
      </c>
      <c r="O63">
        <v>3586.55</v>
      </c>
      <c r="P63">
        <v>1.7257199999999999</v>
      </c>
      <c r="Q63">
        <v>4720.92</v>
      </c>
      <c r="R63">
        <v>215.05799999999999</v>
      </c>
      <c r="S63">
        <v>123.124</v>
      </c>
      <c r="T63">
        <v>1266.46</v>
      </c>
      <c r="AK63" t="s">
        <v>883</v>
      </c>
      <c r="AL63">
        <v>1023.1673</v>
      </c>
      <c r="AM63">
        <v>3.4906000000000001</v>
      </c>
      <c r="AN63">
        <v>5.5890000000000004</v>
      </c>
      <c r="AO63">
        <v>2276.64</v>
      </c>
      <c r="AP63">
        <v>1.77</v>
      </c>
    </row>
    <row r="64" spans="1:42" x14ac:dyDescent="0.25">
      <c r="A64" t="s">
        <v>7</v>
      </c>
      <c r="B64">
        <v>23</v>
      </c>
      <c r="C64">
        <v>690</v>
      </c>
      <c r="D64">
        <v>34.92</v>
      </c>
      <c r="E64">
        <v>24.45</v>
      </c>
      <c r="F64">
        <v>12.86</v>
      </c>
      <c r="G64">
        <v>0.01</v>
      </c>
      <c r="H64">
        <v>22.3</v>
      </c>
      <c r="I64">
        <v>0.89</v>
      </c>
      <c r="J64">
        <v>0.49</v>
      </c>
      <c r="K64">
        <v>4.08</v>
      </c>
      <c r="M64">
        <v>7885.12</v>
      </c>
      <c r="N64">
        <v>5521.01</v>
      </c>
      <c r="O64">
        <v>2902.81</v>
      </c>
      <c r="P64">
        <v>1.7245900000000001</v>
      </c>
      <c r="Q64">
        <v>5034.84</v>
      </c>
      <c r="R64">
        <v>202.02</v>
      </c>
      <c r="S64">
        <v>110.994</v>
      </c>
      <c r="T64">
        <v>921.92499999999995</v>
      </c>
      <c r="AK64" t="s">
        <v>448</v>
      </c>
      <c r="AL64">
        <v>532.84519999999998</v>
      </c>
      <c r="AM64">
        <v>2.9529999999999998</v>
      </c>
      <c r="AN64">
        <v>0.78</v>
      </c>
      <c r="AO64">
        <v>5008.0770000000002</v>
      </c>
      <c r="AP64">
        <v>27.87</v>
      </c>
    </row>
    <row r="65" spans="36:42" x14ac:dyDescent="0.25">
      <c r="AK65" t="s">
        <v>882</v>
      </c>
      <c r="AL65">
        <v>287</v>
      </c>
      <c r="AM65">
        <v>13.292899999999999</v>
      </c>
      <c r="AN65">
        <v>0.27800000000000002</v>
      </c>
      <c r="AO65">
        <v>0.438</v>
      </c>
      <c r="AP65">
        <v>0.01</v>
      </c>
    </row>
    <row r="66" spans="36:42" x14ac:dyDescent="0.25">
      <c r="AK66" t="s">
        <v>880</v>
      </c>
      <c r="AL66">
        <v>119.02979999999999</v>
      </c>
      <c r="AM66">
        <v>5.1238999999999999</v>
      </c>
      <c r="AN66">
        <v>0.42599999999999999</v>
      </c>
      <c r="AO66">
        <v>2177.0889999999999</v>
      </c>
      <c r="AP66">
        <v>22.19</v>
      </c>
    </row>
    <row r="67" spans="36:42" x14ac:dyDescent="0.25">
      <c r="AK67" t="s">
        <v>881</v>
      </c>
      <c r="AL67">
        <v>139.36670000000001</v>
      </c>
      <c r="AM67">
        <v>14.26</v>
      </c>
      <c r="AN67">
        <v>0.42599999999999999</v>
      </c>
      <c r="AO67">
        <v>1235.5540000000001</v>
      </c>
      <c r="AP67">
        <v>12.59</v>
      </c>
    </row>
    <row r="68" spans="36:42" x14ac:dyDescent="0.25">
      <c r="AJ68">
        <v>210</v>
      </c>
      <c r="AK68" t="s">
        <v>889</v>
      </c>
      <c r="AL68">
        <v>75</v>
      </c>
      <c r="AM68">
        <v>5.5712000000000002</v>
      </c>
      <c r="AN68">
        <v>0.193</v>
      </c>
      <c r="AO68">
        <v>1301.348</v>
      </c>
      <c r="AP68">
        <v>29.27</v>
      </c>
    </row>
    <row r="69" spans="36:42" x14ac:dyDescent="0.25">
      <c r="AK69" t="s">
        <v>888</v>
      </c>
      <c r="AL69">
        <v>90.191199999999995</v>
      </c>
      <c r="AM69">
        <v>6.8902000000000001</v>
      </c>
      <c r="AN69">
        <v>0.93899999999999995</v>
      </c>
      <c r="AO69">
        <v>1175.6489999999999</v>
      </c>
      <c r="AP69">
        <v>5.44</v>
      </c>
    </row>
    <row r="70" spans="36:42" x14ac:dyDescent="0.25">
      <c r="AJ70">
        <v>240</v>
      </c>
      <c r="AK70" t="s">
        <v>884</v>
      </c>
      <c r="AL70">
        <v>1046.3655000000001</v>
      </c>
      <c r="AM70">
        <v>5.3082000000000003</v>
      </c>
      <c r="AN70">
        <v>5.5890000000000004</v>
      </c>
      <c r="AO70">
        <v>1757.8489999999999</v>
      </c>
      <c r="AP70">
        <v>1.36</v>
      </c>
    </row>
    <row r="71" spans="36:42" x14ac:dyDescent="0.25">
      <c r="AK71" t="s">
        <v>883</v>
      </c>
      <c r="AL71">
        <v>1023.184</v>
      </c>
      <c r="AM71">
        <v>4.1055999999999999</v>
      </c>
      <c r="AN71">
        <v>5.5890000000000004</v>
      </c>
      <c r="AO71">
        <v>2491.39</v>
      </c>
      <c r="AP71">
        <v>1.93</v>
      </c>
    </row>
    <row r="72" spans="36:42" x14ac:dyDescent="0.25">
      <c r="AK72" t="s">
        <v>448</v>
      </c>
      <c r="AL72">
        <v>532.89819999999997</v>
      </c>
      <c r="AM72">
        <v>3.1509999999999998</v>
      </c>
      <c r="AN72">
        <v>0.78</v>
      </c>
      <c r="AO72">
        <v>5092.6710000000003</v>
      </c>
      <c r="AP72">
        <v>28.22</v>
      </c>
    </row>
    <row r="73" spans="36:42" x14ac:dyDescent="0.25">
      <c r="AK73" t="s">
        <v>882</v>
      </c>
      <c r="AL73">
        <v>285</v>
      </c>
      <c r="AM73">
        <v>0.57030000000000003</v>
      </c>
      <c r="AN73">
        <v>0.27800000000000002</v>
      </c>
      <c r="AO73">
        <v>0</v>
      </c>
      <c r="AP73">
        <v>0</v>
      </c>
    </row>
    <row r="74" spans="36:42" x14ac:dyDescent="0.25">
      <c r="AK74" t="s">
        <v>880</v>
      </c>
      <c r="AL74">
        <v>119.4374</v>
      </c>
      <c r="AM74">
        <v>5.3597999999999999</v>
      </c>
      <c r="AN74">
        <v>0.42599999999999999</v>
      </c>
      <c r="AO74">
        <v>2161.04</v>
      </c>
      <c r="AP74">
        <v>21.93</v>
      </c>
    </row>
    <row r="75" spans="36:42" x14ac:dyDescent="0.25">
      <c r="AK75" t="s">
        <v>881</v>
      </c>
      <c r="AL75">
        <v>139.36670000000001</v>
      </c>
      <c r="AM75">
        <v>14.26</v>
      </c>
      <c r="AN75">
        <v>0.42599999999999999</v>
      </c>
      <c r="AO75">
        <v>1166.8820000000001</v>
      </c>
      <c r="AP75">
        <v>11.84</v>
      </c>
    </row>
    <row r="76" spans="36:42" x14ac:dyDescent="0.25">
      <c r="AJ76">
        <v>240</v>
      </c>
      <c r="AK76" t="s">
        <v>889</v>
      </c>
      <c r="AL76">
        <v>75</v>
      </c>
      <c r="AM76">
        <v>5.3127000000000004</v>
      </c>
      <c r="AN76">
        <v>0.193</v>
      </c>
      <c r="AO76">
        <v>1310.529</v>
      </c>
      <c r="AP76">
        <v>29.35</v>
      </c>
    </row>
    <row r="77" spans="36:42" x14ac:dyDescent="0.25">
      <c r="AK77" t="s">
        <v>888</v>
      </c>
      <c r="AL77">
        <v>89.883300000000006</v>
      </c>
      <c r="AM77">
        <v>6.4831000000000003</v>
      </c>
      <c r="AN77">
        <v>0.93899999999999995</v>
      </c>
      <c r="AO77">
        <v>1167.789</v>
      </c>
      <c r="AP77">
        <v>5.38</v>
      </c>
    </row>
    <row r="78" spans="36:42" x14ac:dyDescent="0.25">
      <c r="AJ78">
        <v>270</v>
      </c>
      <c r="AK78" t="s">
        <v>884</v>
      </c>
      <c r="AL78">
        <v>1046.3616999999999</v>
      </c>
      <c r="AM78">
        <v>4.1304999999999996</v>
      </c>
      <c r="AN78">
        <v>5.5890000000000004</v>
      </c>
      <c r="AO78">
        <v>1240.6659999999999</v>
      </c>
      <c r="AP78">
        <v>0.89</v>
      </c>
    </row>
    <row r="79" spans="36:42" x14ac:dyDescent="0.25">
      <c r="AK79" t="s">
        <v>883</v>
      </c>
      <c r="AL79">
        <v>1023.2602000000001</v>
      </c>
      <c r="AM79">
        <v>3.7031999999999998</v>
      </c>
      <c r="AN79">
        <v>5.5890000000000004</v>
      </c>
      <c r="AO79">
        <v>2003.4010000000001</v>
      </c>
      <c r="AP79">
        <v>1.43</v>
      </c>
    </row>
    <row r="80" spans="36:42" x14ac:dyDescent="0.25">
      <c r="AK80" t="s">
        <v>448</v>
      </c>
      <c r="AL80">
        <v>532.97389999999996</v>
      </c>
      <c r="AM80">
        <v>3.2050999999999998</v>
      </c>
      <c r="AN80">
        <v>0.78</v>
      </c>
      <c r="AO80">
        <v>4971.5559999999996</v>
      </c>
      <c r="AP80">
        <v>25.48</v>
      </c>
    </row>
    <row r="81" spans="36:42" x14ac:dyDescent="0.25">
      <c r="AK81" t="s">
        <v>882</v>
      </c>
      <c r="AL81">
        <v>285</v>
      </c>
      <c r="AM81">
        <v>0.57030000000000003</v>
      </c>
      <c r="AN81">
        <v>0.27800000000000002</v>
      </c>
      <c r="AO81">
        <v>0</v>
      </c>
      <c r="AP81">
        <v>0</v>
      </c>
    </row>
    <row r="82" spans="36:42" x14ac:dyDescent="0.25">
      <c r="AK82" t="s">
        <v>880</v>
      </c>
      <c r="AL82">
        <v>119.3616</v>
      </c>
      <c r="AM82">
        <v>5.5849000000000002</v>
      </c>
      <c r="AN82">
        <v>0.42599999999999999</v>
      </c>
      <c r="AO82">
        <v>2375.4940000000001</v>
      </c>
      <c r="AP82">
        <v>22.29</v>
      </c>
    </row>
    <row r="83" spans="36:42" x14ac:dyDescent="0.25">
      <c r="AK83" t="s">
        <v>881</v>
      </c>
      <c r="AL83">
        <v>139.36670000000001</v>
      </c>
      <c r="AM83">
        <v>14.26</v>
      </c>
      <c r="AN83">
        <v>0.42599999999999999</v>
      </c>
      <c r="AO83">
        <v>1545.5530000000001</v>
      </c>
      <c r="AP83">
        <v>14.5</v>
      </c>
    </row>
    <row r="84" spans="36:42" x14ac:dyDescent="0.25">
      <c r="AJ84">
        <v>270</v>
      </c>
      <c r="AK84" t="s">
        <v>889</v>
      </c>
      <c r="AL84">
        <v>75</v>
      </c>
      <c r="AM84">
        <v>5.8952999999999998</v>
      </c>
      <c r="AN84">
        <v>0.193</v>
      </c>
      <c r="AO84">
        <v>1438.884</v>
      </c>
      <c r="AP84">
        <v>29.8</v>
      </c>
    </row>
    <row r="85" spans="36:42" x14ac:dyDescent="0.25">
      <c r="AK85" t="s">
        <v>888</v>
      </c>
      <c r="AL85">
        <v>89.750399999999999</v>
      </c>
      <c r="AM85">
        <v>6.1734</v>
      </c>
      <c r="AN85">
        <v>0.93899999999999995</v>
      </c>
      <c r="AO85">
        <v>1318.6420000000001</v>
      </c>
      <c r="AP85">
        <v>5.61</v>
      </c>
    </row>
    <row r="86" spans="36:42" x14ac:dyDescent="0.25">
      <c r="AJ86">
        <v>300</v>
      </c>
      <c r="AK86" t="s">
        <v>884</v>
      </c>
      <c r="AL86">
        <v>1046.0736999999999</v>
      </c>
      <c r="AM86">
        <v>3.5179</v>
      </c>
      <c r="AN86">
        <v>5.5890000000000004</v>
      </c>
      <c r="AO86">
        <v>1323.4090000000001</v>
      </c>
      <c r="AP86">
        <v>0.97</v>
      </c>
    </row>
    <row r="87" spans="36:42" x14ac:dyDescent="0.25">
      <c r="AK87" t="s">
        <v>883</v>
      </c>
      <c r="AL87">
        <v>1023.2311999999999</v>
      </c>
      <c r="AM87">
        <v>3.2581000000000002</v>
      </c>
      <c r="AN87">
        <v>5.5890000000000004</v>
      </c>
      <c r="AO87">
        <v>2025.3389999999999</v>
      </c>
      <c r="AP87">
        <v>1.48</v>
      </c>
    </row>
    <row r="88" spans="36:42" x14ac:dyDescent="0.25">
      <c r="AK88" t="s">
        <v>448</v>
      </c>
      <c r="AL88">
        <v>532.88800000000003</v>
      </c>
      <c r="AM88">
        <v>3.06</v>
      </c>
      <c r="AN88">
        <v>0.78</v>
      </c>
      <c r="AO88">
        <v>4667.9470000000001</v>
      </c>
      <c r="AP88">
        <v>24.49</v>
      </c>
    </row>
    <row r="89" spans="36:42" x14ac:dyDescent="0.25">
      <c r="AK89" t="s">
        <v>882</v>
      </c>
      <c r="AL89">
        <v>285.01949999999999</v>
      </c>
      <c r="AM89">
        <v>14.2576</v>
      </c>
      <c r="AN89">
        <v>0.27800000000000002</v>
      </c>
      <c r="AO89">
        <v>0</v>
      </c>
      <c r="AP89">
        <v>0</v>
      </c>
    </row>
    <row r="90" spans="36:42" x14ac:dyDescent="0.25">
      <c r="AK90" t="s">
        <v>880</v>
      </c>
      <c r="AL90">
        <v>119.1803</v>
      </c>
      <c r="AM90">
        <v>5.5631000000000004</v>
      </c>
      <c r="AN90">
        <v>0.42599999999999999</v>
      </c>
      <c r="AO90">
        <v>2312.7139999999999</v>
      </c>
      <c r="AP90">
        <v>22.21</v>
      </c>
    </row>
    <row r="91" spans="36:42" x14ac:dyDescent="0.25">
      <c r="AK91" t="s">
        <v>881</v>
      </c>
      <c r="AL91">
        <v>139.36670000000001</v>
      </c>
      <c r="AM91">
        <v>14.26</v>
      </c>
      <c r="AN91">
        <v>0.42599999999999999</v>
      </c>
      <c r="AO91">
        <v>1498.0989999999999</v>
      </c>
      <c r="AP91">
        <v>14.39</v>
      </c>
    </row>
    <row r="92" spans="36:42" x14ac:dyDescent="0.25">
      <c r="AJ92">
        <v>300</v>
      </c>
      <c r="AK92" t="s">
        <v>889</v>
      </c>
      <c r="AL92">
        <v>75</v>
      </c>
      <c r="AM92">
        <v>5.7492000000000001</v>
      </c>
      <c r="AN92">
        <v>0.193</v>
      </c>
      <c r="AO92">
        <v>1420.087</v>
      </c>
      <c r="AP92">
        <v>30.11</v>
      </c>
    </row>
    <row r="93" spans="36:42" x14ac:dyDescent="0.25">
      <c r="AK93" t="s">
        <v>888</v>
      </c>
      <c r="AL93">
        <v>89.730400000000003</v>
      </c>
      <c r="AM93">
        <v>6.3040000000000003</v>
      </c>
      <c r="AN93">
        <v>0.93899999999999995</v>
      </c>
      <c r="AO93">
        <v>1457.385</v>
      </c>
      <c r="AP93">
        <v>6.35</v>
      </c>
    </row>
    <row r="94" spans="36:42" x14ac:dyDescent="0.25">
      <c r="AJ94">
        <v>330</v>
      </c>
      <c r="AK94" t="s">
        <v>884</v>
      </c>
      <c r="AL94">
        <v>1046.3708999999999</v>
      </c>
      <c r="AM94">
        <v>5.4272999999999998</v>
      </c>
      <c r="AN94">
        <v>5.5890000000000004</v>
      </c>
      <c r="AO94">
        <v>2187.473</v>
      </c>
      <c r="AP94">
        <v>1.29</v>
      </c>
    </row>
    <row r="95" spans="36:42" x14ac:dyDescent="0.25">
      <c r="AK95" t="s">
        <v>883</v>
      </c>
      <c r="AL95">
        <v>1023.2037</v>
      </c>
      <c r="AM95">
        <v>3.9275000000000002</v>
      </c>
      <c r="AN95">
        <v>5.5890000000000004</v>
      </c>
      <c r="AO95">
        <v>3038.8490000000002</v>
      </c>
      <c r="AP95">
        <v>1.79</v>
      </c>
    </row>
    <row r="96" spans="36:42" x14ac:dyDescent="0.25">
      <c r="AK96" t="s">
        <v>448</v>
      </c>
      <c r="AL96">
        <v>532.97199999999998</v>
      </c>
      <c r="AM96">
        <v>3.1678000000000002</v>
      </c>
      <c r="AN96">
        <v>0.78</v>
      </c>
      <c r="AO96">
        <v>5640.06</v>
      </c>
      <c r="AP96">
        <v>23.76</v>
      </c>
    </row>
    <row r="97" spans="36:42" x14ac:dyDescent="0.25">
      <c r="AK97" t="s">
        <v>882</v>
      </c>
      <c r="AL97">
        <v>285</v>
      </c>
      <c r="AM97">
        <v>0.57030000000000003</v>
      </c>
      <c r="AN97">
        <v>0.27800000000000002</v>
      </c>
      <c r="AO97">
        <v>0.47899999999999998</v>
      </c>
      <c r="AP97">
        <v>0.01</v>
      </c>
    </row>
    <row r="98" spans="36:42" x14ac:dyDescent="0.25">
      <c r="AK98" t="s">
        <v>880</v>
      </c>
      <c r="AL98">
        <v>119.0399</v>
      </c>
      <c r="AM98">
        <v>5.6577999999999999</v>
      </c>
      <c r="AN98">
        <v>0.42599999999999999</v>
      </c>
      <c r="AO98">
        <v>2978.1280000000002</v>
      </c>
      <c r="AP98">
        <v>22.97</v>
      </c>
    </row>
    <row r="99" spans="36:42" x14ac:dyDescent="0.25">
      <c r="AK99" t="s">
        <v>881</v>
      </c>
      <c r="AL99">
        <v>139.36670000000001</v>
      </c>
      <c r="AM99">
        <v>14.26</v>
      </c>
      <c r="AN99">
        <v>0.42599999999999999</v>
      </c>
      <c r="AO99">
        <v>1741.383</v>
      </c>
      <c r="AP99">
        <v>13.43</v>
      </c>
    </row>
    <row r="100" spans="36:42" x14ac:dyDescent="0.25">
      <c r="AJ100">
        <v>330</v>
      </c>
      <c r="AK100" t="s">
        <v>889</v>
      </c>
      <c r="AL100">
        <v>75</v>
      </c>
      <c r="AM100">
        <v>6.0117000000000003</v>
      </c>
      <c r="AN100">
        <v>0.193</v>
      </c>
      <c r="AO100">
        <v>1808.9580000000001</v>
      </c>
      <c r="AP100">
        <v>30.8</v>
      </c>
    </row>
    <row r="101" spans="36:42" x14ac:dyDescent="0.25">
      <c r="AK101" t="s">
        <v>888</v>
      </c>
      <c r="AL101">
        <v>90.067899999999995</v>
      </c>
      <c r="AM101">
        <v>6.9348999999999998</v>
      </c>
      <c r="AN101">
        <v>0.93899999999999995</v>
      </c>
      <c r="AO101">
        <v>1704.3820000000001</v>
      </c>
      <c r="AP101">
        <v>5.96</v>
      </c>
    </row>
    <row r="102" spans="36:42" x14ac:dyDescent="0.25">
      <c r="AJ102">
        <v>360</v>
      </c>
      <c r="AK102" t="s">
        <v>884</v>
      </c>
      <c r="AL102">
        <v>1046.5942</v>
      </c>
      <c r="AM102">
        <v>4.2039</v>
      </c>
      <c r="AN102">
        <v>5.5890000000000004</v>
      </c>
      <c r="AO102">
        <v>1370.319</v>
      </c>
      <c r="AP102">
        <v>0.98</v>
      </c>
    </row>
    <row r="103" spans="36:42" x14ac:dyDescent="0.25">
      <c r="AK103" t="s">
        <v>883</v>
      </c>
      <c r="AL103">
        <v>1023.19</v>
      </c>
      <c r="AM103">
        <v>3.9504999999999999</v>
      </c>
      <c r="AN103">
        <v>5.5890000000000004</v>
      </c>
      <c r="AO103">
        <v>2397.1320000000001</v>
      </c>
      <c r="AP103">
        <v>1.71</v>
      </c>
    </row>
    <row r="104" spans="36:42" x14ac:dyDescent="0.25">
      <c r="AK104" t="s">
        <v>448</v>
      </c>
      <c r="AL104">
        <v>532.94889999999998</v>
      </c>
      <c r="AM104">
        <v>3.1181000000000001</v>
      </c>
      <c r="AN104">
        <v>0.78</v>
      </c>
      <c r="AO104">
        <v>4637.6930000000002</v>
      </c>
      <c r="AP104">
        <v>23.71</v>
      </c>
    </row>
    <row r="105" spans="36:42" x14ac:dyDescent="0.25">
      <c r="AK105" t="s">
        <v>882</v>
      </c>
      <c r="AL105">
        <v>287</v>
      </c>
      <c r="AM105">
        <v>0.57030000000000003</v>
      </c>
      <c r="AN105">
        <v>0.27800000000000002</v>
      </c>
      <c r="AO105">
        <v>0.48</v>
      </c>
      <c r="AP105">
        <v>0.01</v>
      </c>
    </row>
    <row r="106" spans="36:42" x14ac:dyDescent="0.25">
      <c r="AK106" t="s">
        <v>880</v>
      </c>
      <c r="AL106">
        <v>118.9425</v>
      </c>
      <c r="AM106">
        <v>5.1978</v>
      </c>
      <c r="AN106">
        <v>0.42599999999999999</v>
      </c>
      <c r="AO106">
        <v>2281.8829999999998</v>
      </c>
      <c r="AP106">
        <v>21.36</v>
      </c>
    </row>
    <row r="107" spans="36:42" x14ac:dyDescent="0.25">
      <c r="AK107" t="s">
        <v>881</v>
      </c>
      <c r="AL107">
        <v>139.36670000000001</v>
      </c>
      <c r="AM107">
        <v>14.26</v>
      </c>
      <c r="AN107">
        <v>0.42599999999999999</v>
      </c>
      <c r="AO107">
        <v>1269.998</v>
      </c>
      <c r="AP107">
        <v>11.89</v>
      </c>
    </row>
    <row r="108" spans="36:42" x14ac:dyDescent="0.25">
      <c r="AJ108">
        <v>360</v>
      </c>
      <c r="AK108" t="s">
        <v>889</v>
      </c>
      <c r="AL108">
        <v>75</v>
      </c>
      <c r="AM108">
        <v>6.1139999999999999</v>
      </c>
      <c r="AN108">
        <v>0.193</v>
      </c>
      <c r="AO108">
        <v>1683.3889999999999</v>
      </c>
      <c r="AP108">
        <v>34.78</v>
      </c>
    </row>
    <row r="109" spans="36:42" x14ac:dyDescent="0.25">
      <c r="AK109" t="s">
        <v>888</v>
      </c>
      <c r="AL109">
        <v>90.304599999999994</v>
      </c>
      <c r="AM109">
        <v>6.6912000000000003</v>
      </c>
      <c r="AN109">
        <v>0.93899999999999995</v>
      </c>
      <c r="AO109">
        <v>1311.3440000000001</v>
      </c>
      <c r="AP109">
        <v>5.57</v>
      </c>
    </row>
    <row r="110" spans="36:42" x14ac:dyDescent="0.25">
      <c r="AJ110">
        <v>390</v>
      </c>
      <c r="AK110" t="s">
        <v>884</v>
      </c>
      <c r="AL110">
        <v>1046.375</v>
      </c>
      <c r="AM110">
        <v>4.5312000000000001</v>
      </c>
      <c r="AN110">
        <v>5.5890000000000004</v>
      </c>
      <c r="AO110">
        <v>1342.558</v>
      </c>
      <c r="AP110">
        <v>1.04</v>
      </c>
    </row>
    <row r="111" spans="36:42" x14ac:dyDescent="0.25">
      <c r="AK111" t="s">
        <v>883</v>
      </c>
      <c r="AL111">
        <v>1023.3477</v>
      </c>
      <c r="AM111">
        <v>3.5579999999999998</v>
      </c>
      <c r="AN111">
        <v>5.5890000000000004</v>
      </c>
      <c r="AO111">
        <v>1702</v>
      </c>
      <c r="AP111">
        <v>1.32</v>
      </c>
    </row>
    <row r="112" spans="36:42" x14ac:dyDescent="0.25">
      <c r="AK112" t="s">
        <v>448</v>
      </c>
      <c r="AL112">
        <v>533.00720000000001</v>
      </c>
      <c r="AM112">
        <v>2.9733999999999998</v>
      </c>
      <c r="AN112">
        <v>0.78</v>
      </c>
      <c r="AO112">
        <v>4387.125</v>
      </c>
      <c r="AP112">
        <v>24.31</v>
      </c>
    </row>
    <row r="113" spans="36:42" x14ac:dyDescent="0.25">
      <c r="AK113" t="s">
        <v>882</v>
      </c>
      <c r="AL113">
        <v>285</v>
      </c>
      <c r="AM113">
        <v>0.57030000000000003</v>
      </c>
      <c r="AN113">
        <v>0.27800000000000002</v>
      </c>
      <c r="AO113">
        <v>0.47899999999999998</v>
      </c>
      <c r="AP113">
        <v>0.01</v>
      </c>
    </row>
    <row r="114" spans="36:42" x14ac:dyDescent="0.25">
      <c r="AK114" t="s">
        <v>880</v>
      </c>
      <c r="AL114">
        <v>118.93559999999999</v>
      </c>
      <c r="AM114">
        <v>5.2950999999999997</v>
      </c>
      <c r="AN114">
        <v>0.42599999999999999</v>
      </c>
      <c r="AO114">
        <v>2206.88</v>
      </c>
      <c r="AP114">
        <v>22.39</v>
      </c>
    </row>
    <row r="115" spans="36:42" x14ac:dyDescent="0.25">
      <c r="AK115" t="s">
        <v>881</v>
      </c>
      <c r="AL115">
        <v>139.36670000000001</v>
      </c>
      <c r="AM115">
        <v>14.26</v>
      </c>
      <c r="AN115">
        <v>0.42599999999999999</v>
      </c>
      <c r="AO115">
        <v>1090.9269999999999</v>
      </c>
      <c r="AP115">
        <v>11.07</v>
      </c>
    </row>
    <row r="116" spans="36:42" x14ac:dyDescent="0.25">
      <c r="AJ116">
        <v>390</v>
      </c>
      <c r="AK116" t="s">
        <v>889</v>
      </c>
      <c r="AL116">
        <v>75</v>
      </c>
      <c r="AM116">
        <v>5.8597000000000001</v>
      </c>
      <c r="AN116">
        <v>0.193</v>
      </c>
      <c r="AO116">
        <v>1498.462</v>
      </c>
      <c r="AP116">
        <v>33.56</v>
      </c>
    </row>
    <row r="117" spans="36:42" x14ac:dyDescent="0.25">
      <c r="AK117" t="s">
        <v>888</v>
      </c>
      <c r="AL117">
        <v>89.937399999999997</v>
      </c>
      <c r="AM117">
        <v>6.2064000000000004</v>
      </c>
      <c r="AN117">
        <v>0.93899999999999995</v>
      </c>
      <c r="AO117">
        <v>1368.779</v>
      </c>
      <c r="AP117">
        <v>6.3</v>
      </c>
    </row>
    <row r="118" spans="36:42" x14ac:dyDescent="0.25">
      <c r="AJ118">
        <v>420</v>
      </c>
      <c r="AK118" t="s">
        <v>884</v>
      </c>
      <c r="AL118">
        <v>1046.0893000000001</v>
      </c>
      <c r="AM118">
        <v>5.8739999999999997</v>
      </c>
      <c r="AN118">
        <v>5.5890000000000004</v>
      </c>
      <c r="AO118">
        <v>1638.2170000000001</v>
      </c>
      <c r="AP118">
        <v>1.28</v>
      </c>
    </row>
    <row r="119" spans="36:42" x14ac:dyDescent="0.25">
      <c r="AK119" t="s">
        <v>883</v>
      </c>
      <c r="AL119">
        <v>1023.1029</v>
      </c>
      <c r="AM119">
        <v>4.5289999999999999</v>
      </c>
      <c r="AN119">
        <v>5.5890000000000004</v>
      </c>
      <c r="AO119">
        <v>2054.1689999999999</v>
      </c>
      <c r="AP119">
        <v>1.6</v>
      </c>
    </row>
    <row r="120" spans="36:42" x14ac:dyDescent="0.25">
      <c r="AK120" t="s">
        <v>448</v>
      </c>
      <c r="AL120">
        <v>533.00750000000005</v>
      </c>
      <c r="AM120">
        <v>3.0676000000000001</v>
      </c>
      <c r="AN120">
        <v>0.78</v>
      </c>
      <c r="AO120">
        <v>4091.692</v>
      </c>
      <c r="AP120">
        <v>22.89</v>
      </c>
    </row>
    <row r="121" spans="36:42" x14ac:dyDescent="0.25">
      <c r="AK121" t="s">
        <v>882</v>
      </c>
      <c r="AL121">
        <v>287</v>
      </c>
      <c r="AM121">
        <v>14.2576</v>
      </c>
      <c r="AN121">
        <v>0.27800000000000002</v>
      </c>
      <c r="AO121">
        <v>0.48</v>
      </c>
      <c r="AP121">
        <v>0.01</v>
      </c>
    </row>
    <row r="122" spans="36:42" x14ac:dyDescent="0.25">
      <c r="AK122" t="s">
        <v>880</v>
      </c>
      <c r="AL122">
        <v>118.69499999999999</v>
      </c>
      <c r="AM122">
        <v>5.4428000000000001</v>
      </c>
      <c r="AN122">
        <v>0.42599999999999999</v>
      </c>
      <c r="AO122">
        <v>2411.3449999999998</v>
      </c>
      <c r="AP122">
        <v>24.7</v>
      </c>
    </row>
    <row r="123" spans="36:42" x14ac:dyDescent="0.25">
      <c r="AK123" t="s">
        <v>881</v>
      </c>
      <c r="AL123">
        <v>139.36670000000001</v>
      </c>
      <c r="AM123">
        <v>14.26</v>
      </c>
      <c r="AN123">
        <v>0.42599999999999999</v>
      </c>
      <c r="AO123">
        <v>1060.9190000000001</v>
      </c>
      <c r="AP123">
        <v>10.87</v>
      </c>
    </row>
    <row r="124" spans="36:42" x14ac:dyDescent="0.25">
      <c r="AJ124">
        <v>420</v>
      </c>
      <c r="AK124" t="s">
        <v>889</v>
      </c>
      <c r="AL124">
        <v>75</v>
      </c>
      <c r="AM124">
        <v>6.3296999999999999</v>
      </c>
      <c r="AN124">
        <v>0.193</v>
      </c>
      <c r="AO124">
        <v>1508.319</v>
      </c>
      <c r="AP124">
        <v>34.1</v>
      </c>
    </row>
    <row r="125" spans="36:42" x14ac:dyDescent="0.25">
      <c r="AK125" t="s">
        <v>888</v>
      </c>
      <c r="AL125">
        <v>89.975800000000007</v>
      </c>
      <c r="AM125">
        <v>5.1841999999999997</v>
      </c>
      <c r="AN125">
        <v>0.93899999999999995</v>
      </c>
      <c r="AO125">
        <v>982.89700000000005</v>
      </c>
      <c r="AP125">
        <v>4.57</v>
      </c>
    </row>
    <row r="126" spans="36:42" x14ac:dyDescent="0.25">
      <c r="AJ126">
        <v>450</v>
      </c>
      <c r="AK126" t="s">
        <v>884</v>
      </c>
      <c r="AL126">
        <v>1046.4417000000001</v>
      </c>
      <c r="AM126">
        <v>3.0985</v>
      </c>
      <c r="AN126">
        <v>5.5890000000000004</v>
      </c>
      <c r="AO126">
        <v>862.19600000000003</v>
      </c>
      <c r="AP126">
        <v>0.64</v>
      </c>
    </row>
    <row r="127" spans="36:42" x14ac:dyDescent="0.25">
      <c r="AK127" t="s">
        <v>883</v>
      </c>
      <c r="AL127">
        <v>1023.3864</v>
      </c>
      <c r="AM127">
        <v>3.2503000000000002</v>
      </c>
      <c r="AN127">
        <v>5.5890000000000004</v>
      </c>
      <c r="AO127">
        <v>1737.6780000000001</v>
      </c>
      <c r="AP127">
        <v>1.3</v>
      </c>
    </row>
    <row r="128" spans="36:42" x14ac:dyDescent="0.25">
      <c r="AK128" t="s">
        <v>448</v>
      </c>
      <c r="AL128">
        <v>533.09259999999995</v>
      </c>
      <c r="AM128">
        <v>3.1192000000000002</v>
      </c>
      <c r="AN128">
        <v>0.78</v>
      </c>
      <c r="AO128">
        <v>4290.3710000000001</v>
      </c>
      <c r="AP128">
        <v>22.93</v>
      </c>
    </row>
    <row r="129" spans="36:42" x14ac:dyDescent="0.25">
      <c r="AK129" t="s">
        <v>882</v>
      </c>
      <c r="AL129">
        <v>287</v>
      </c>
      <c r="AM129">
        <v>0.57030000000000003</v>
      </c>
      <c r="AN129">
        <v>0.27800000000000002</v>
      </c>
      <c r="AO129">
        <v>0.48</v>
      </c>
      <c r="AP129">
        <v>0.01</v>
      </c>
    </row>
    <row r="130" spans="36:42" x14ac:dyDescent="0.25">
      <c r="AK130" t="s">
        <v>880</v>
      </c>
      <c r="AL130">
        <v>118.8481</v>
      </c>
      <c r="AM130">
        <v>5.3215000000000003</v>
      </c>
      <c r="AN130">
        <v>0.42599999999999999</v>
      </c>
      <c r="AO130">
        <v>2265.8000000000002</v>
      </c>
      <c r="AP130">
        <v>22.17</v>
      </c>
    </row>
    <row r="131" spans="36:42" x14ac:dyDescent="0.25">
      <c r="AK131" t="s">
        <v>881</v>
      </c>
      <c r="AL131">
        <v>139.36670000000001</v>
      </c>
      <c r="AM131">
        <v>14.26</v>
      </c>
      <c r="AN131">
        <v>0.42599999999999999</v>
      </c>
      <c r="AO131">
        <v>1217.223</v>
      </c>
      <c r="AP131">
        <v>11.91</v>
      </c>
    </row>
    <row r="132" spans="36:42" x14ac:dyDescent="0.25">
      <c r="AJ132">
        <v>450</v>
      </c>
      <c r="AK132" t="s">
        <v>889</v>
      </c>
      <c r="AL132">
        <v>75</v>
      </c>
      <c r="AM132">
        <v>6.5312999999999999</v>
      </c>
      <c r="AN132">
        <v>0.193</v>
      </c>
      <c r="AO132">
        <v>1727.972</v>
      </c>
      <c r="AP132">
        <v>37.32</v>
      </c>
    </row>
    <row r="133" spans="36:42" x14ac:dyDescent="0.25">
      <c r="AK133" t="s">
        <v>888</v>
      </c>
      <c r="AL133">
        <v>89.621899999999997</v>
      </c>
      <c r="AM133">
        <v>5.5579000000000001</v>
      </c>
      <c r="AN133">
        <v>0.93899999999999995</v>
      </c>
      <c r="AO133">
        <v>838.82399999999996</v>
      </c>
      <c r="AP133">
        <v>3.72</v>
      </c>
    </row>
    <row r="134" spans="36:42" x14ac:dyDescent="0.25">
      <c r="AJ134">
        <v>480</v>
      </c>
      <c r="AK134" t="s">
        <v>884</v>
      </c>
      <c r="AL134">
        <v>1046.4797000000001</v>
      </c>
      <c r="AM134">
        <v>3.2944</v>
      </c>
      <c r="AN134">
        <v>5.5890000000000004</v>
      </c>
      <c r="AO134">
        <v>877.97199999999998</v>
      </c>
      <c r="AP134">
        <v>0.69</v>
      </c>
    </row>
    <row r="135" spans="36:42" x14ac:dyDescent="0.25">
      <c r="AK135" t="s">
        <v>883</v>
      </c>
      <c r="AL135">
        <v>1023.6596</v>
      </c>
      <c r="AM135">
        <v>3.4114</v>
      </c>
      <c r="AN135">
        <v>5.5890000000000004</v>
      </c>
      <c r="AO135">
        <v>1582.683</v>
      </c>
      <c r="AP135">
        <v>1.24</v>
      </c>
    </row>
    <row r="136" spans="36:42" x14ac:dyDescent="0.25">
      <c r="AK136" t="s">
        <v>448</v>
      </c>
      <c r="AL136">
        <v>533.06539999999995</v>
      </c>
      <c r="AM136">
        <v>2.9598</v>
      </c>
      <c r="AN136">
        <v>0.78</v>
      </c>
      <c r="AO136">
        <v>4063.7379999999998</v>
      </c>
      <c r="AP136">
        <v>22.84</v>
      </c>
    </row>
    <row r="137" spans="36:42" x14ac:dyDescent="0.25">
      <c r="AK137" t="s">
        <v>882</v>
      </c>
      <c r="AL137">
        <v>287</v>
      </c>
      <c r="AM137">
        <v>14.2576</v>
      </c>
      <c r="AN137">
        <v>0.27800000000000002</v>
      </c>
      <c r="AO137">
        <v>0.48</v>
      </c>
      <c r="AP137">
        <v>0.01</v>
      </c>
    </row>
    <row r="138" spans="36:42" x14ac:dyDescent="0.25">
      <c r="AK138" t="s">
        <v>880</v>
      </c>
      <c r="AL138">
        <v>118.9817</v>
      </c>
      <c r="AM138">
        <v>5.0517000000000003</v>
      </c>
      <c r="AN138">
        <v>0.42599999999999999</v>
      </c>
      <c r="AO138">
        <v>2165.7910000000002</v>
      </c>
      <c r="AP138">
        <v>22.28</v>
      </c>
    </row>
    <row r="139" spans="36:42" x14ac:dyDescent="0.25">
      <c r="AK139" t="s">
        <v>881</v>
      </c>
      <c r="AL139">
        <v>139.36670000000001</v>
      </c>
      <c r="AM139">
        <v>14.26</v>
      </c>
      <c r="AN139">
        <v>0.42599999999999999</v>
      </c>
      <c r="AO139">
        <v>1189.605</v>
      </c>
      <c r="AP139">
        <v>12.24</v>
      </c>
    </row>
    <row r="140" spans="36:42" x14ac:dyDescent="0.25">
      <c r="AJ140">
        <v>480</v>
      </c>
      <c r="AK140" t="s">
        <v>889</v>
      </c>
      <c r="AL140">
        <v>75</v>
      </c>
      <c r="AM140">
        <v>5.8422999999999998</v>
      </c>
      <c r="AN140">
        <v>0.193</v>
      </c>
      <c r="AO140">
        <v>1575.039</v>
      </c>
      <c r="AP140">
        <v>35.770000000000003</v>
      </c>
    </row>
    <row r="141" spans="36:42" x14ac:dyDescent="0.25">
      <c r="AK141" t="s">
        <v>888</v>
      </c>
      <c r="AL141">
        <v>89.438000000000002</v>
      </c>
      <c r="AM141">
        <v>6.0388000000000002</v>
      </c>
      <c r="AN141">
        <v>0.93899999999999995</v>
      </c>
      <c r="AO141">
        <v>1056.3150000000001</v>
      </c>
      <c r="AP141">
        <v>4.93</v>
      </c>
    </row>
    <row r="142" spans="36:42" x14ac:dyDescent="0.25">
      <c r="AJ142">
        <v>510</v>
      </c>
      <c r="AK142" t="s">
        <v>884</v>
      </c>
      <c r="AL142">
        <v>1046.6320000000001</v>
      </c>
      <c r="AM142">
        <v>6.8106999999999998</v>
      </c>
      <c r="AN142">
        <v>5.5890000000000004</v>
      </c>
      <c r="AO142">
        <v>1811.52</v>
      </c>
      <c r="AP142">
        <v>1.39</v>
      </c>
    </row>
    <row r="143" spans="36:42" x14ac:dyDescent="0.25">
      <c r="AK143" t="s">
        <v>883</v>
      </c>
      <c r="AL143">
        <v>1023.3346</v>
      </c>
      <c r="AM143">
        <v>4.6208999999999998</v>
      </c>
      <c r="AN143">
        <v>5.5890000000000004</v>
      </c>
      <c r="AO143">
        <v>2095.9540000000002</v>
      </c>
      <c r="AP143">
        <v>1.61</v>
      </c>
    </row>
    <row r="144" spans="36:42" x14ac:dyDescent="0.25">
      <c r="AK144" t="s">
        <v>448</v>
      </c>
      <c r="AL144">
        <v>533.04160000000002</v>
      </c>
      <c r="AM144">
        <v>3.0179999999999998</v>
      </c>
      <c r="AN144">
        <v>0.78</v>
      </c>
      <c r="AO144">
        <v>3921.9229999999998</v>
      </c>
      <c r="AP144">
        <v>21.62</v>
      </c>
    </row>
    <row r="145" spans="36:42" x14ac:dyDescent="0.25">
      <c r="AK145" t="s">
        <v>882</v>
      </c>
      <c r="AL145">
        <v>285</v>
      </c>
      <c r="AM145">
        <v>2.7202999999999999</v>
      </c>
      <c r="AN145">
        <v>0.27800000000000002</v>
      </c>
      <c r="AO145">
        <v>0</v>
      </c>
      <c r="AP145">
        <v>0</v>
      </c>
    </row>
    <row r="146" spans="36:42" x14ac:dyDescent="0.25">
      <c r="AK146" t="s">
        <v>880</v>
      </c>
      <c r="AL146">
        <v>118.9408</v>
      </c>
      <c r="AM146">
        <v>5.4763999999999999</v>
      </c>
      <c r="AN146">
        <v>0.42599999999999999</v>
      </c>
      <c r="AO146">
        <v>2373.1990000000001</v>
      </c>
      <c r="AP146">
        <v>23.96</v>
      </c>
    </row>
    <row r="147" spans="36:42" x14ac:dyDescent="0.25">
      <c r="AK147" t="s">
        <v>881</v>
      </c>
      <c r="AL147">
        <v>139.36670000000001</v>
      </c>
      <c r="AM147">
        <v>14.26</v>
      </c>
      <c r="AN147">
        <v>0.42599999999999999</v>
      </c>
      <c r="AO147">
        <v>998.65499999999997</v>
      </c>
      <c r="AP147">
        <v>10.08</v>
      </c>
    </row>
    <row r="148" spans="36:42" x14ac:dyDescent="0.25">
      <c r="AJ148">
        <v>510</v>
      </c>
      <c r="AK148" t="s">
        <v>889</v>
      </c>
      <c r="AL148">
        <v>75</v>
      </c>
      <c r="AM148">
        <v>6.4295999999999998</v>
      </c>
      <c r="AN148">
        <v>0.193</v>
      </c>
      <c r="AO148">
        <v>1605.8869999999999</v>
      </c>
      <c r="AP148">
        <v>35.78</v>
      </c>
    </row>
    <row r="149" spans="36:42" x14ac:dyDescent="0.25">
      <c r="AK149" t="s">
        <v>888</v>
      </c>
      <c r="AL149">
        <v>89.778700000000001</v>
      </c>
      <c r="AM149">
        <v>6.5072999999999999</v>
      </c>
      <c r="AN149">
        <v>0.93899999999999995</v>
      </c>
      <c r="AO149">
        <v>1211.3710000000001</v>
      </c>
      <c r="AP149">
        <v>5.55</v>
      </c>
    </row>
    <row r="150" spans="36:42" x14ac:dyDescent="0.25">
      <c r="AJ150">
        <v>540</v>
      </c>
      <c r="AK150" t="s">
        <v>884</v>
      </c>
      <c r="AL150">
        <v>1046.6568</v>
      </c>
      <c r="AM150">
        <v>6.4836999999999998</v>
      </c>
      <c r="AN150">
        <v>5.5890000000000004</v>
      </c>
      <c r="AO150">
        <v>1516.6110000000001</v>
      </c>
      <c r="AP150">
        <v>1.2</v>
      </c>
    </row>
    <row r="151" spans="36:42" x14ac:dyDescent="0.25">
      <c r="AK151" t="s">
        <v>883</v>
      </c>
      <c r="AL151">
        <v>1023.3904</v>
      </c>
      <c r="AM151">
        <v>4.5484</v>
      </c>
      <c r="AN151">
        <v>5.5890000000000004</v>
      </c>
      <c r="AO151">
        <v>2071.5430000000001</v>
      </c>
      <c r="AP151">
        <v>1.64</v>
      </c>
    </row>
    <row r="152" spans="36:42" x14ac:dyDescent="0.25">
      <c r="AK152" t="s">
        <v>448</v>
      </c>
      <c r="AL152">
        <v>533.0566</v>
      </c>
      <c r="AM152">
        <v>3.1063999999999998</v>
      </c>
      <c r="AN152">
        <v>0.78</v>
      </c>
      <c r="AO152">
        <v>3938.5279999999998</v>
      </c>
      <c r="AP152">
        <v>22.37</v>
      </c>
    </row>
    <row r="153" spans="36:42" x14ac:dyDescent="0.25">
      <c r="AK153" t="s">
        <v>882</v>
      </c>
      <c r="AL153">
        <v>285</v>
      </c>
      <c r="AM153">
        <v>0.57030000000000003</v>
      </c>
      <c r="AN153">
        <v>0.27800000000000002</v>
      </c>
      <c r="AO153">
        <v>0.47899999999999998</v>
      </c>
      <c r="AP153">
        <v>0.01</v>
      </c>
    </row>
    <row r="154" spans="36:42" x14ac:dyDescent="0.25">
      <c r="AK154" t="s">
        <v>880</v>
      </c>
      <c r="AL154">
        <v>118.9601</v>
      </c>
      <c r="AM154">
        <v>5.407</v>
      </c>
      <c r="AN154">
        <v>0.42599999999999999</v>
      </c>
      <c r="AO154">
        <v>2299.4720000000002</v>
      </c>
      <c r="AP154">
        <v>23.91</v>
      </c>
    </row>
    <row r="155" spans="36:42" x14ac:dyDescent="0.25">
      <c r="AK155" t="s">
        <v>881</v>
      </c>
      <c r="AL155">
        <v>139.36670000000001</v>
      </c>
      <c r="AM155">
        <v>14.26</v>
      </c>
      <c r="AN155">
        <v>0.42599999999999999</v>
      </c>
      <c r="AO155">
        <v>1195.3019999999999</v>
      </c>
      <c r="AP155">
        <v>12.43</v>
      </c>
    </row>
    <row r="156" spans="36:42" x14ac:dyDescent="0.25">
      <c r="AJ156">
        <v>540</v>
      </c>
      <c r="AK156" t="s">
        <v>889</v>
      </c>
      <c r="AL156">
        <v>75</v>
      </c>
      <c r="AM156">
        <v>6.1551999999999998</v>
      </c>
      <c r="AN156">
        <v>0.193</v>
      </c>
      <c r="AO156">
        <v>1446.6210000000001</v>
      </c>
      <c r="AP156">
        <v>33.200000000000003</v>
      </c>
    </row>
    <row r="157" spans="36:42" x14ac:dyDescent="0.25">
      <c r="AK157" t="s">
        <v>888</v>
      </c>
      <c r="AL157">
        <v>89.881900000000002</v>
      </c>
      <c r="AM157">
        <v>6.3129999999999997</v>
      </c>
      <c r="AN157">
        <v>0.93899999999999995</v>
      </c>
      <c r="AO157">
        <v>1110.5129999999999</v>
      </c>
      <c r="AP157">
        <v>5.24</v>
      </c>
    </row>
    <row r="158" spans="36:42" x14ac:dyDescent="0.25">
      <c r="AJ158">
        <v>570</v>
      </c>
      <c r="AK158" t="s">
        <v>884</v>
      </c>
      <c r="AL158">
        <v>1046.8336999999999</v>
      </c>
      <c r="AM158">
        <v>3.3003</v>
      </c>
      <c r="AN158">
        <v>5.5890000000000004</v>
      </c>
      <c r="AO158">
        <v>587.65599999999995</v>
      </c>
      <c r="AP158">
        <v>0.44</v>
      </c>
    </row>
    <row r="159" spans="36:42" x14ac:dyDescent="0.25">
      <c r="AK159" t="s">
        <v>883</v>
      </c>
      <c r="AL159">
        <v>1023.5281</v>
      </c>
      <c r="AM159">
        <v>3.7783000000000002</v>
      </c>
      <c r="AN159">
        <v>5.5890000000000004</v>
      </c>
      <c r="AO159">
        <v>1613.6569999999999</v>
      </c>
      <c r="AP159">
        <v>1.22</v>
      </c>
    </row>
    <row r="160" spans="36:42" x14ac:dyDescent="0.25">
      <c r="AK160" t="s">
        <v>448</v>
      </c>
      <c r="AL160">
        <v>532.97950000000003</v>
      </c>
      <c r="AM160">
        <v>3.1206</v>
      </c>
      <c r="AN160">
        <v>0.78</v>
      </c>
      <c r="AO160">
        <v>3787.0479999999998</v>
      </c>
      <c r="AP160">
        <v>20.49</v>
      </c>
    </row>
    <row r="161" spans="36:42" x14ac:dyDescent="0.25">
      <c r="AK161" t="s">
        <v>882</v>
      </c>
      <c r="AL161">
        <v>285.09910000000002</v>
      </c>
      <c r="AM161">
        <v>11.9711</v>
      </c>
      <c r="AN161">
        <v>0.27800000000000002</v>
      </c>
      <c r="AO161">
        <v>0</v>
      </c>
      <c r="AP161">
        <v>0</v>
      </c>
    </row>
    <row r="162" spans="36:42" x14ac:dyDescent="0.25">
      <c r="AK162" t="s">
        <v>880</v>
      </c>
      <c r="AL162">
        <v>118.79649999999999</v>
      </c>
      <c r="AM162">
        <v>5.3293999999999997</v>
      </c>
      <c r="AN162">
        <v>0.42599999999999999</v>
      </c>
      <c r="AO162">
        <v>2454.7269999999999</v>
      </c>
      <c r="AP162">
        <v>24.32</v>
      </c>
    </row>
    <row r="163" spans="36:42" x14ac:dyDescent="0.25">
      <c r="AK163" t="s">
        <v>881</v>
      </c>
      <c r="AL163">
        <v>139.36670000000001</v>
      </c>
      <c r="AM163">
        <v>14.26</v>
      </c>
      <c r="AN163">
        <v>0.42599999999999999</v>
      </c>
      <c r="AO163">
        <v>1464.482</v>
      </c>
      <c r="AP163">
        <v>14.51</v>
      </c>
    </row>
    <row r="164" spans="36:42" x14ac:dyDescent="0.25">
      <c r="AJ164">
        <v>570</v>
      </c>
      <c r="AK164" t="s">
        <v>889</v>
      </c>
      <c r="AL164">
        <v>75</v>
      </c>
      <c r="AM164">
        <v>5.9573</v>
      </c>
      <c r="AN164">
        <v>0.193</v>
      </c>
      <c r="AO164">
        <v>1517.74</v>
      </c>
      <c r="AP164">
        <v>33.18</v>
      </c>
    </row>
    <row r="165" spans="36:42" x14ac:dyDescent="0.25">
      <c r="AK165" t="s">
        <v>888</v>
      </c>
      <c r="AL165">
        <v>89.939400000000006</v>
      </c>
      <c r="AM165">
        <v>5.9816000000000003</v>
      </c>
      <c r="AN165">
        <v>0.93899999999999995</v>
      </c>
      <c r="AO165">
        <v>1300.5129999999999</v>
      </c>
      <c r="AP165">
        <v>5.84</v>
      </c>
    </row>
    <row r="166" spans="36:42" x14ac:dyDescent="0.25">
      <c r="AJ166">
        <v>600</v>
      </c>
      <c r="AK166" t="s">
        <v>884</v>
      </c>
      <c r="AL166">
        <v>1046.9698000000001</v>
      </c>
      <c r="AM166">
        <v>2.7238000000000002</v>
      </c>
      <c r="AN166">
        <v>5.5890000000000004</v>
      </c>
      <c r="AO166">
        <v>640.15800000000002</v>
      </c>
      <c r="AP166">
        <v>0.46</v>
      </c>
    </row>
    <row r="167" spans="36:42" x14ac:dyDescent="0.25">
      <c r="AK167" t="s">
        <v>883</v>
      </c>
      <c r="AL167">
        <v>1023.4644</v>
      </c>
      <c r="AM167">
        <v>3.0868000000000002</v>
      </c>
      <c r="AN167">
        <v>5.5890000000000004</v>
      </c>
      <c r="AO167">
        <v>1298.0029999999999</v>
      </c>
      <c r="AP167">
        <v>0.94</v>
      </c>
    </row>
    <row r="168" spans="36:42" x14ac:dyDescent="0.25">
      <c r="AK168" t="s">
        <v>448</v>
      </c>
      <c r="AL168">
        <v>533.15800000000002</v>
      </c>
      <c r="AM168">
        <v>3.1029</v>
      </c>
      <c r="AN168">
        <v>0.78</v>
      </c>
      <c r="AO168">
        <v>4048.5340000000001</v>
      </c>
      <c r="AP168">
        <v>20.97</v>
      </c>
    </row>
    <row r="169" spans="36:42" x14ac:dyDescent="0.25">
      <c r="AK169" t="s">
        <v>882</v>
      </c>
      <c r="AL169">
        <v>287</v>
      </c>
      <c r="AM169">
        <v>0.57030000000000003</v>
      </c>
      <c r="AN169">
        <v>0.27800000000000002</v>
      </c>
      <c r="AO169">
        <v>0.48</v>
      </c>
      <c r="AP169">
        <v>0.01</v>
      </c>
    </row>
    <row r="170" spans="36:42" x14ac:dyDescent="0.25">
      <c r="AK170" t="s">
        <v>880</v>
      </c>
      <c r="AL170">
        <v>119.02930000000001</v>
      </c>
      <c r="AM170">
        <v>5.9843000000000002</v>
      </c>
      <c r="AN170">
        <v>0.42599999999999999</v>
      </c>
      <c r="AO170">
        <v>2636.7</v>
      </c>
      <c r="AP170">
        <v>25.01</v>
      </c>
    </row>
    <row r="171" spans="36:42" x14ac:dyDescent="0.25">
      <c r="AK171" t="s">
        <v>881</v>
      </c>
      <c r="AL171">
        <v>139.36670000000001</v>
      </c>
      <c r="AM171">
        <v>14.26</v>
      </c>
      <c r="AN171">
        <v>0.42599999999999999</v>
      </c>
      <c r="AO171">
        <v>1599.6320000000001</v>
      </c>
      <c r="AP171">
        <v>15.17</v>
      </c>
    </row>
    <row r="172" spans="36:42" x14ac:dyDescent="0.25">
      <c r="AJ172">
        <v>600</v>
      </c>
      <c r="AK172" t="s">
        <v>889</v>
      </c>
      <c r="AL172">
        <v>75</v>
      </c>
      <c r="AM172">
        <v>6.4119999999999999</v>
      </c>
      <c r="AN172">
        <v>0.193</v>
      </c>
      <c r="AO172">
        <v>1573.7270000000001</v>
      </c>
      <c r="AP172">
        <v>32.950000000000003</v>
      </c>
    </row>
    <row r="173" spans="36:42" x14ac:dyDescent="0.25">
      <c r="AK173" t="s">
        <v>888</v>
      </c>
      <c r="AL173">
        <v>89.709400000000002</v>
      </c>
      <c r="AM173">
        <v>6.3868</v>
      </c>
      <c r="AN173">
        <v>0.93899999999999995</v>
      </c>
      <c r="AO173">
        <v>1043.4760000000001</v>
      </c>
      <c r="AP173">
        <v>4.49</v>
      </c>
    </row>
    <row r="174" spans="36:42" x14ac:dyDescent="0.25">
      <c r="AJ174">
        <v>630</v>
      </c>
      <c r="AK174" t="s">
        <v>884</v>
      </c>
      <c r="AL174">
        <v>1046.4346</v>
      </c>
      <c r="AM174">
        <v>4.5075000000000003</v>
      </c>
      <c r="AN174">
        <v>5.5890000000000004</v>
      </c>
      <c r="AO174">
        <v>1077.413</v>
      </c>
      <c r="AP174">
        <v>0.83</v>
      </c>
    </row>
    <row r="175" spans="36:42" x14ac:dyDescent="0.25">
      <c r="AK175" t="s">
        <v>883</v>
      </c>
      <c r="AL175">
        <v>1023.1661</v>
      </c>
      <c r="AM175">
        <v>3.7214</v>
      </c>
      <c r="AN175">
        <v>5.5890000000000004</v>
      </c>
      <c r="AO175">
        <v>1528.944</v>
      </c>
      <c r="AP175">
        <v>1.18</v>
      </c>
    </row>
    <row r="176" spans="36:42" x14ac:dyDescent="0.25">
      <c r="AK176" t="s">
        <v>448</v>
      </c>
      <c r="AL176">
        <v>532.99450000000002</v>
      </c>
      <c r="AM176">
        <v>3.2633000000000001</v>
      </c>
      <c r="AN176">
        <v>0.78</v>
      </c>
      <c r="AO176">
        <v>3928.0549999999998</v>
      </c>
      <c r="AP176">
        <v>21.79</v>
      </c>
    </row>
    <row r="177" spans="36:42" x14ac:dyDescent="0.25">
      <c r="AK177" t="s">
        <v>882</v>
      </c>
      <c r="AL177">
        <v>285</v>
      </c>
      <c r="AM177">
        <v>0.8639</v>
      </c>
      <c r="AN177">
        <v>0.27800000000000002</v>
      </c>
      <c r="AO177">
        <v>0.26500000000000001</v>
      </c>
      <c r="AP177">
        <v>0</v>
      </c>
    </row>
    <row r="178" spans="36:42" x14ac:dyDescent="0.25">
      <c r="AK178" t="s">
        <v>880</v>
      </c>
      <c r="AL178">
        <v>118.7163</v>
      </c>
      <c r="AM178">
        <v>5.6166999999999998</v>
      </c>
      <c r="AN178">
        <v>0.42599999999999999</v>
      </c>
      <c r="AO178">
        <v>2418.0189999999998</v>
      </c>
      <c r="AP178">
        <v>24.56</v>
      </c>
    </row>
    <row r="179" spans="36:42" x14ac:dyDescent="0.25">
      <c r="AK179" t="s">
        <v>881</v>
      </c>
      <c r="AL179">
        <v>139.36670000000001</v>
      </c>
      <c r="AM179">
        <v>14.26</v>
      </c>
      <c r="AN179">
        <v>0.42599999999999999</v>
      </c>
      <c r="AO179">
        <v>1206.4079999999999</v>
      </c>
      <c r="AP179">
        <v>12.25</v>
      </c>
    </row>
    <row r="180" spans="36:42" x14ac:dyDescent="0.25">
      <c r="AJ180">
        <v>630</v>
      </c>
      <c r="AK180" t="s">
        <v>889</v>
      </c>
      <c r="AL180">
        <v>75</v>
      </c>
      <c r="AM180">
        <v>6.2496</v>
      </c>
      <c r="AN180">
        <v>0.193</v>
      </c>
      <c r="AO180">
        <v>1552.3389999999999</v>
      </c>
      <c r="AP180">
        <v>34.799999999999997</v>
      </c>
    </row>
    <row r="181" spans="36:42" x14ac:dyDescent="0.25">
      <c r="AK181" t="s">
        <v>888</v>
      </c>
      <c r="AL181">
        <v>89.6965</v>
      </c>
      <c r="AM181">
        <v>5.7737999999999996</v>
      </c>
      <c r="AN181">
        <v>0.93899999999999995</v>
      </c>
      <c r="AO181">
        <v>995.22299999999996</v>
      </c>
      <c r="AP181">
        <v>4.59</v>
      </c>
    </row>
    <row r="182" spans="36:42" x14ac:dyDescent="0.25">
      <c r="AJ182">
        <v>660</v>
      </c>
      <c r="AK182" t="s">
        <v>884</v>
      </c>
      <c r="AL182">
        <v>1046.3218999999999</v>
      </c>
      <c r="AM182">
        <v>4.5597000000000003</v>
      </c>
      <c r="AN182">
        <v>5.5890000000000004</v>
      </c>
      <c r="AO182">
        <v>688.14099999999996</v>
      </c>
      <c r="AP182">
        <v>0.49</v>
      </c>
    </row>
    <row r="183" spans="36:42" x14ac:dyDescent="0.25">
      <c r="AK183" t="s">
        <v>883</v>
      </c>
      <c r="AL183">
        <v>1023.5909</v>
      </c>
      <c r="AM183">
        <v>3.0592999999999999</v>
      </c>
      <c r="AN183">
        <v>5.5890000000000004</v>
      </c>
      <c r="AO183">
        <v>1201.9580000000001</v>
      </c>
      <c r="AP183">
        <v>0.86</v>
      </c>
    </row>
    <row r="184" spans="36:42" x14ac:dyDescent="0.25">
      <c r="AK184" t="s">
        <v>448</v>
      </c>
      <c r="AL184">
        <v>533.15309999999999</v>
      </c>
      <c r="AM184">
        <v>3.1633</v>
      </c>
      <c r="AN184">
        <v>0.78</v>
      </c>
      <c r="AO184">
        <v>3682.3159999999998</v>
      </c>
      <c r="AP184">
        <v>18.82</v>
      </c>
    </row>
    <row r="185" spans="36:42" x14ac:dyDescent="0.25">
      <c r="AK185" t="s">
        <v>882</v>
      </c>
      <c r="AL185">
        <v>287</v>
      </c>
      <c r="AM185">
        <v>0.57030000000000003</v>
      </c>
      <c r="AN185">
        <v>0.27800000000000002</v>
      </c>
      <c r="AO185">
        <v>0.48</v>
      </c>
      <c r="AP185">
        <v>0.01</v>
      </c>
    </row>
    <row r="186" spans="36:42" x14ac:dyDescent="0.25">
      <c r="AK186" t="s">
        <v>880</v>
      </c>
      <c r="AL186">
        <v>118.9731</v>
      </c>
      <c r="AM186">
        <v>5.7553000000000001</v>
      </c>
      <c r="AN186">
        <v>0.42599999999999999</v>
      </c>
      <c r="AO186">
        <v>2666.07</v>
      </c>
      <c r="AP186">
        <v>24.95</v>
      </c>
    </row>
    <row r="187" spans="36:42" x14ac:dyDescent="0.25">
      <c r="AK187" t="s">
        <v>881</v>
      </c>
      <c r="AL187">
        <v>139.36670000000001</v>
      </c>
      <c r="AM187">
        <v>14.26</v>
      </c>
      <c r="AN187">
        <v>0.42599999999999999</v>
      </c>
      <c r="AO187">
        <v>1527.8689999999999</v>
      </c>
      <c r="AP187">
        <v>14.3</v>
      </c>
    </row>
    <row r="188" spans="36:42" x14ac:dyDescent="0.25">
      <c r="AJ188">
        <v>660</v>
      </c>
      <c r="AK188" t="s">
        <v>889</v>
      </c>
      <c r="AL188">
        <v>75</v>
      </c>
      <c r="AM188">
        <v>6.5263999999999998</v>
      </c>
      <c r="AN188">
        <v>0.193</v>
      </c>
      <c r="AO188">
        <v>1719.1669999999999</v>
      </c>
      <c r="AP188">
        <v>35.520000000000003</v>
      </c>
    </row>
    <row r="189" spans="36:42" x14ac:dyDescent="0.25">
      <c r="AK189" t="s">
        <v>888</v>
      </c>
      <c r="AL189">
        <v>89.395499999999998</v>
      </c>
      <c r="AM189">
        <v>6.3913000000000002</v>
      </c>
      <c r="AN189">
        <v>0.93899999999999995</v>
      </c>
      <c r="AO189">
        <v>1189.2080000000001</v>
      </c>
      <c r="AP189">
        <v>5.05</v>
      </c>
    </row>
    <row r="190" spans="36:42" x14ac:dyDescent="0.25">
      <c r="AJ190">
        <v>690</v>
      </c>
      <c r="AK190" t="s">
        <v>884</v>
      </c>
      <c r="AL190">
        <v>1046.837</v>
      </c>
      <c r="AM190">
        <v>3.3146</v>
      </c>
      <c r="AN190">
        <v>5.5890000000000004</v>
      </c>
      <c r="AO190">
        <v>620.34699999999998</v>
      </c>
      <c r="AP190">
        <v>0.49</v>
      </c>
    </row>
    <row r="191" spans="36:42" x14ac:dyDescent="0.25">
      <c r="AK191" t="s">
        <v>883</v>
      </c>
      <c r="AL191">
        <v>1023.6242999999999</v>
      </c>
      <c r="AM191">
        <v>3.2732999999999999</v>
      </c>
      <c r="AN191">
        <v>5.5890000000000004</v>
      </c>
      <c r="AO191">
        <v>1129.088</v>
      </c>
      <c r="AP191">
        <v>0.89</v>
      </c>
    </row>
    <row r="192" spans="36:42" x14ac:dyDescent="0.25">
      <c r="AK192" t="s">
        <v>448</v>
      </c>
      <c r="AL192">
        <v>533.01649999999995</v>
      </c>
      <c r="AM192">
        <v>3.1276999999999999</v>
      </c>
      <c r="AN192">
        <v>0.78</v>
      </c>
      <c r="AO192">
        <v>3927.1779999999999</v>
      </c>
      <c r="AP192">
        <v>22.3</v>
      </c>
    </row>
    <row r="193" spans="36:60" x14ac:dyDescent="0.25">
      <c r="AK193" t="s">
        <v>882</v>
      </c>
      <c r="AL193">
        <v>285</v>
      </c>
      <c r="AM193">
        <v>0.57030000000000003</v>
      </c>
      <c r="AN193">
        <v>0.27800000000000002</v>
      </c>
      <c r="AO193">
        <v>0.47899999999999998</v>
      </c>
      <c r="AP193">
        <v>0.01</v>
      </c>
    </row>
    <row r="194" spans="36:60" x14ac:dyDescent="0.25">
      <c r="AK194" t="s">
        <v>880</v>
      </c>
      <c r="AL194">
        <v>118.51519999999999</v>
      </c>
      <c r="AM194">
        <v>4.5964999999999998</v>
      </c>
      <c r="AN194">
        <v>0.42599999999999999</v>
      </c>
      <c r="AO194">
        <v>2351.9490000000001</v>
      </c>
      <c r="AP194">
        <v>24.45</v>
      </c>
    </row>
    <row r="195" spans="36:60" x14ac:dyDescent="0.25">
      <c r="AK195" t="s">
        <v>881</v>
      </c>
      <c r="AL195">
        <v>139.36670000000001</v>
      </c>
      <c r="AM195">
        <v>14.26</v>
      </c>
      <c r="AN195">
        <v>0.42599999999999999</v>
      </c>
      <c r="AO195">
        <v>1236.597</v>
      </c>
      <c r="AP195">
        <v>12.86</v>
      </c>
    </row>
    <row r="196" spans="36:60" x14ac:dyDescent="0.25">
      <c r="AJ196">
        <v>690</v>
      </c>
      <c r="AK196" t="s">
        <v>889</v>
      </c>
      <c r="AL196">
        <v>75</v>
      </c>
      <c r="AM196">
        <v>6.3343999999999996</v>
      </c>
      <c r="AN196">
        <v>0.193</v>
      </c>
      <c r="AO196">
        <v>1521.828</v>
      </c>
      <c r="AP196">
        <v>34.92</v>
      </c>
    </row>
    <row r="197" spans="36:60" x14ac:dyDescent="0.25">
      <c r="AK197" t="s">
        <v>888</v>
      </c>
      <c r="AL197">
        <v>89.187200000000004</v>
      </c>
      <c r="AM197">
        <v>5.0166000000000004</v>
      </c>
      <c r="AN197">
        <v>0.93899999999999995</v>
      </c>
      <c r="AO197">
        <v>865.68799999999999</v>
      </c>
      <c r="AP197">
        <v>4.08</v>
      </c>
    </row>
    <row r="198" spans="36:60" x14ac:dyDescent="0.25">
      <c r="AV198" t="s">
        <v>889</v>
      </c>
      <c r="AX198" t="s">
        <v>880</v>
      </c>
      <c r="AZ198" t="s">
        <v>881</v>
      </c>
      <c r="BB198" t="s">
        <v>883</v>
      </c>
    </row>
    <row r="199" spans="36:60" x14ac:dyDescent="0.25">
      <c r="AS199" t="s">
        <v>891</v>
      </c>
      <c r="AT199" t="s">
        <v>361</v>
      </c>
      <c r="AU199" t="s">
        <v>362</v>
      </c>
      <c r="AV199" t="s">
        <v>363</v>
      </c>
      <c r="AX199" t="s">
        <v>363</v>
      </c>
      <c r="AZ199" t="s">
        <v>363</v>
      </c>
      <c r="BB199" t="s">
        <v>363</v>
      </c>
      <c r="BF199" t="s">
        <v>364</v>
      </c>
      <c r="BG199" t="s">
        <v>365</v>
      </c>
      <c r="BH199" t="s">
        <v>366</v>
      </c>
    </row>
    <row r="200" spans="36:60" x14ac:dyDescent="0.25">
      <c r="AJ200" t="s">
        <v>369</v>
      </c>
      <c r="AS200">
        <v>0</v>
      </c>
      <c r="AT200" t="s">
        <v>889</v>
      </c>
      <c r="AU200">
        <v>75</v>
      </c>
      <c r="AV200">
        <v>3.2987000000000002</v>
      </c>
      <c r="AW200">
        <f>AV200/$AV$200</f>
        <v>1</v>
      </c>
      <c r="AX200">
        <v>3.8290000000000002</v>
      </c>
      <c r="AY200">
        <f>AX200/$AX$200</f>
        <v>1</v>
      </c>
      <c r="AZ200">
        <v>4.8643999999999998</v>
      </c>
      <c r="BA200">
        <f>AZ200/$AZ$200</f>
        <v>1</v>
      </c>
      <c r="BB200">
        <v>2.7288999999999999</v>
      </c>
      <c r="BF200">
        <v>0.193</v>
      </c>
      <c r="BG200">
        <v>723.101</v>
      </c>
      <c r="BH200">
        <v>15.43</v>
      </c>
    </row>
    <row r="201" spans="36:60" x14ac:dyDescent="0.25">
      <c r="AJ201" t="s">
        <v>361</v>
      </c>
      <c r="AK201" t="s">
        <v>370</v>
      </c>
      <c r="AL201" t="s">
        <v>360</v>
      </c>
      <c r="AS201">
        <v>30</v>
      </c>
      <c r="AT201" t="s">
        <v>889</v>
      </c>
      <c r="AU201">
        <v>75.216499999999996</v>
      </c>
      <c r="AV201">
        <v>2.9939</v>
      </c>
      <c r="AW201">
        <f t="shared" ref="AW201:AY223" si="8">AV201/$AV$200</f>
        <v>0.90759996362203288</v>
      </c>
      <c r="AX201">
        <v>3.7265999999999999</v>
      </c>
      <c r="AY201">
        <f t="shared" ref="AY201:BA223" si="9">AX201/$AX$200</f>
        <v>0.97325672499347082</v>
      </c>
      <c r="AZ201">
        <v>8.91</v>
      </c>
      <c r="BA201">
        <f t="shared" ref="BA201:BA223" si="10">AZ201/$AZ$200</f>
        <v>1.8316750267247761</v>
      </c>
      <c r="BB201">
        <v>3.0017</v>
      </c>
      <c r="BF201">
        <v>0.193</v>
      </c>
      <c r="BG201">
        <v>1015.083</v>
      </c>
      <c r="BH201">
        <v>21.71</v>
      </c>
    </row>
    <row r="202" spans="36:60" x14ac:dyDescent="0.25">
      <c r="AK202" t="s">
        <v>371</v>
      </c>
      <c r="AS202">
        <v>60</v>
      </c>
      <c r="AT202" t="s">
        <v>889</v>
      </c>
      <c r="AU202">
        <v>75.046400000000006</v>
      </c>
      <c r="AV202">
        <v>4.2316000000000003</v>
      </c>
      <c r="AW202">
        <f t="shared" si="8"/>
        <v>1.282808379058417</v>
      </c>
      <c r="AX202">
        <v>4.7751000000000001</v>
      </c>
      <c r="AY202">
        <f t="shared" si="9"/>
        <v>1.2470880125359101</v>
      </c>
      <c r="AZ202">
        <v>11.906000000000001</v>
      </c>
      <c r="BA202">
        <f t="shared" si="10"/>
        <v>2.4475783241509745</v>
      </c>
      <c r="BB202">
        <v>3.4466000000000001</v>
      </c>
      <c r="BF202">
        <v>0.193</v>
      </c>
      <c r="BG202">
        <v>1200.0229999999999</v>
      </c>
      <c r="BH202">
        <v>23.96</v>
      </c>
    </row>
    <row r="203" spans="36:60" x14ac:dyDescent="0.25">
      <c r="AJ203" t="s">
        <v>884</v>
      </c>
      <c r="AK203">
        <v>2.9</v>
      </c>
      <c r="AL203">
        <v>0</v>
      </c>
      <c r="AS203">
        <v>90</v>
      </c>
      <c r="AT203" t="s">
        <v>889</v>
      </c>
      <c r="AU203">
        <v>75.009500000000003</v>
      </c>
      <c r="AV203">
        <v>4.5995999999999997</v>
      </c>
      <c r="AW203">
        <f t="shared" si="8"/>
        <v>1.3943674780974322</v>
      </c>
      <c r="AX203">
        <v>5.0365000000000002</v>
      </c>
      <c r="AY203">
        <f t="shared" si="9"/>
        <v>1.3153564899451553</v>
      </c>
      <c r="AZ203">
        <v>13.824299999999999</v>
      </c>
      <c r="BA203">
        <f t="shared" si="10"/>
        <v>2.8419332291752322</v>
      </c>
      <c r="BB203">
        <v>3.4626999999999999</v>
      </c>
      <c r="BF203">
        <v>0.193</v>
      </c>
      <c r="BG203">
        <v>1196.086</v>
      </c>
      <c r="BH203">
        <v>26.64</v>
      </c>
    </row>
    <row r="204" spans="36:60" x14ac:dyDescent="0.25">
      <c r="AK204" t="s">
        <v>372</v>
      </c>
      <c r="AS204">
        <v>120</v>
      </c>
      <c r="AT204" t="s">
        <v>889</v>
      </c>
      <c r="AU204">
        <v>75</v>
      </c>
      <c r="AV204">
        <v>5.3391999999999999</v>
      </c>
      <c r="AW204">
        <f t="shared" si="8"/>
        <v>1.6185770151878012</v>
      </c>
      <c r="AX204">
        <v>4.9523999999999999</v>
      </c>
      <c r="AY204">
        <f t="shared" si="9"/>
        <v>1.2933925306868632</v>
      </c>
      <c r="AZ204">
        <v>12.2911</v>
      </c>
      <c r="BA204">
        <f t="shared" si="10"/>
        <v>2.5267453334429737</v>
      </c>
      <c r="BB204">
        <v>3.8250000000000002</v>
      </c>
      <c r="BF204">
        <v>0.193</v>
      </c>
      <c r="BG204">
        <v>1396.9280000000001</v>
      </c>
      <c r="BH204">
        <v>29.07</v>
      </c>
    </row>
    <row r="205" spans="36:60" x14ac:dyDescent="0.25">
      <c r="AJ205" t="s">
        <v>883</v>
      </c>
      <c r="AK205">
        <v>4.07</v>
      </c>
      <c r="AS205">
        <v>150</v>
      </c>
      <c r="AT205" t="s">
        <v>889</v>
      </c>
      <c r="AU205">
        <v>75</v>
      </c>
      <c r="AV205">
        <v>4.8704999999999998</v>
      </c>
      <c r="AW205">
        <f t="shared" si="8"/>
        <v>1.4764907387758812</v>
      </c>
      <c r="AX205">
        <v>5.4016000000000002</v>
      </c>
      <c r="AY205">
        <f t="shared" si="9"/>
        <v>1.4107077565944111</v>
      </c>
      <c r="AZ205">
        <v>14.26</v>
      </c>
      <c r="BA205">
        <f t="shared" si="10"/>
        <v>2.9315023435572733</v>
      </c>
      <c r="BB205">
        <v>4.0646000000000004</v>
      </c>
      <c r="BF205">
        <v>0.193</v>
      </c>
      <c r="BG205">
        <v>1320.498</v>
      </c>
      <c r="BH205">
        <v>27.1</v>
      </c>
    </row>
    <row r="206" spans="36:60" x14ac:dyDescent="0.25">
      <c r="AK206" t="s">
        <v>372</v>
      </c>
      <c r="AS206">
        <v>180</v>
      </c>
      <c r="AT206" t="s">
        <v>889</v>
      </c>
      <c r="AU206">
        <v>75</v>
      </c>
      <c r="AV206">
        <v>5.3022999999999998</v>
      </c>
      <c r="AW206">
        <f t="shared" si="8"/>
        <v>1.6073907903113347</v>
      </c>
      <c r="AX206">
        <v>5.26</v>
      </c>
      <c r="AY206">
        <f t="shared" si="9"/>
        <v>1.3737268216244449</v>
      </c>
      <c r="AZ206">
        <v>14.26</v>
      </c>
      <c r="BA206">
        <f t="shared" si="10"/>
        <v>2.9315023435572733</v>
      </c>
      <c r="BB206">
        <v>3.8325999999999998</v>
      </c>
      <c r="BF206">
        <v>0.193</v>
      </c>
      <c r="BG206">
        <v>1393.367</v>
      </c>
      <c r="BH206">
        <v>30.83</v>
      </c>
    </row>
    <row r="207" spans="36:60" x14ac:dyDescent="0.25">
      <c r="AJ207" t="s">
        <v>448</v>
      </c>
      <c r="AK207">
        <v>37.74</v>
      </c>
      <c r="AS207">
        <v>210</v>
      </c>
      <c r="AT207" t="s">
        <v>889</v>
      </c>
      <c r="AU207">
        <v>75</v>
      </c>
      <c r="AV207">
        <v>5.5712000000000002</v>
      </c>
      <c r="AW207">
        <f t="shared" si="8"/>
        <v>1.6889077515384847</v>
      </c>
      <c r="AX207">
        <v>5.1238999999999999</v>
      </c>
      <c r="AY207">
        <f t="shared" si="9"/>
        <v>1.3381822930268998</v>
      </c>
      <c r="AZ207">
        <v>14.26</v>
      </c>
      <c r="BA207">
        <f t="shared" si="10"/>
        <v>2.9315023435572733</v>
      </c>
      <c r="BB207">
        <v>3.4906000000000001</v>
      </c>
      <c r="BF207">
        <v>0.193</v>
      </c>
      <c r="BG207">
        <v>1301.348</v>
      </c>
      <c r="BH207">
        <v>29.27</v>
      </c>
    </row>
    <row r="208" spans="36:60" x14ac:dyDescent="0.25">
      <c r="AK208" t="s">
        <v>372</v>
      </c>
      <c r="AS208">
        <v>240</v>
      </c>
      <c r="AT208" t="s">
        <v>889</v>
      </c>
      <c r="AU208">
        <v>75</v>
      </c>
      <c r="AV208">
        <v>5.3127000000000004</v>
      </c>
      <c r="AW208">
        <f t="shared" si="8"/>
        <v>1.6105435474580896</v>
      </c>
      <c r="AX208">
        <v>5.3597999999999999</v>
      </c>
      <c r="AY208">
        <f t="shared" si="9"/>
        <v>1.3997910681640113</v>
      </c>
      <c r="AZ208">
        <v>14.26</v>
      </c>
      <c r="BA208">
        <f t="shared" si="10"/>
        <v>2.9315023435572733</v>
      </c>
      <c r="BB208">
        <v>4.1055999999999999</v>
      </c>
      <c r="BF208">
        <v>0.193</v>
      </c>
      <c r="BG208">
        <v>1310.529</v>
      </c>
      <c r="BH208">
        <v>29.35</v>
      </c>
    </row>
    <row r="209" spans="36:60" x14ac:dyDescent="0.25">
      <c r="AJ209" t="s">
        <v>882</v>
      </c>
      <c r="AK209">
        <v>14.41</v>
      </c>
      <c r="AS209">
        <v>270</v>
      </c>
      <c r="AT209" t="s">
        <v>889</v>
      </c>
      <c r="AU209">
        <v>75</v>
      </c>
      <c r="AV209">
        <v>5.8952999999999998</v>
      </c>
      <c r="AW209">
        <f t="shared" si="8"/>
        <v>1.7871585776214871</v>
      </c>
      <c r="AX209">
        <v>5.5849000000000002</v>
      </c>
      <c r="AY209">
        <f t="shared" si="9"/>
        <v>1.4585792635152781</v>
      </c>
      <c r="AZ209">
        <v>14.26</v>
      </c>
      <c r="BA209">
        <f t="shared" si="10"/>
        <v>2.9315023435572733</v>
      </c>
      <c r="BB209">
        <v>3.7031999999999998</v>
      </c>
      <c r="BF209">
        <v>0.193</v>
      </c>
      <c r="BG209">
        <v>1438.884</v>
      </c>
      <c r="BH209">
        <v>29.8</v>
      </c>
    </row>
    <row r="210" spans="36:60" x14ac:dyDescent="0.25">
      <c r="AK210" t="s">
        <v>372</v>
      </c>
      <c r="AS210">
        <v>300</v>
      </c>
      <c r="AT210" t="s">
        <v>889</v>
      </c>
      <c r="AU210">
        <v>75</v>
      </c>
      <c r="AV210">
        <v>5.7492000000000001</v>
      </c>
      <c r="AW210">
        <f t="shared" si="8"/>
        <v>1.7428684027040955</v>
      </c>
      <c r="AX210">
        <v>5.5631000000000004</v>
      </c>
      <c r="AY210">
        <f t="shared" si="9"/>
        <v>1.4528858709845913</v>
      </c>
      <c r="AZ210">
        <v>14.26</v>
      </c>
      <c r="BA210">
        <f t="shared" si="10"/>
        <v>2.9315023435572733</v>
      </c>
      <c r="BB210">
        <v>3.2581000000000002</v>
      </c>
      <c r="BF210">
        <v>0.193</v>
      </c>
      <c r="BG210">
        <v>1420.087</v>
      </c>
      <c r="BH210">
        <v>30.11</v>
      </c>
    </row>
    <row r="211" spans="36:60" x14ac:dyDescent="0.25">
      <c r="AJ211" t="s">
        <v>880</v>
      </c>
      <c r="AK211">
        <v>10.11</v>
      </c>
      <c r="AS211">
        <v>330</v>
      </c>
      <c r="AT211" t="s">
        <v>889</v>
      </c>
      <c r="AU211">
        <v>75</v>
      </c>
      <c r="AV211">
        <v>6.0117000000000003</v>
      </c>
      <c r="AW211">
        <f t="shared" si="8"/>
        <v>1.8224452056870888</v>
      </c>
      <c r="AX211">
        <v>5.6577999999999999</v>
      </c>
      <c r="AY211">
        <f t="shared" si="9"/>
        <v>1.477618177069731</v>
      </c>
      <c r="AZ211">
        <v>14.26</v>
      </c>
      <c r="BA211">
        <f t="shared" si="10"/>
        <v>2.9315023435572733</v>
      </c>
      <c r="BB211">
        <v>3.9275000000000002</v>
      </c>
      <c r="BF211">
        <v>0.193</v>
      </c>
      <c r="BG211">
        <v>1808.9580000000001</v>
      </c>
      <c r="BH211">
        <v>30.8</v>
      </c>
    </row>
    <row r="212" spans="36:60" x14ac:dyDescent="0.25">
      <c r="AK212" t="s">
        <v>372</v>
      </c>
      <c r="AS212">
        <v>360</v>
      </c>
      <c r="AT212" t="s">
        <v>889</v>
      </c>
      <c r="AU212">
        <v>75</v>
      </c>
      <c r="AV212">
        <v>6.1139999999999999</v>
      </c>
      <c r="AW212">
        <f t="shared" si="8"/>
        <v>1.8534574226210323</v>
      </c>
      <c r="AX212">
        <v>5.1978</v>
      </c>
      <c r="AY212">
        <f t="shared" si="9"/>
        <v>1.3574823713763384</v>
      </c>
      <c r="AZ212">
        <v>14.26</v>
      </c>
      <c r="BA212">
        <f t="shared" si="10"/>
        <v>2.9315023435572733</v>
      </c>
      <c r="BB212">
        <v>3.9504999999999999</v>
      </c>
      <c r="BF212">
        <v>0.193</v>
      </c>
      <c r="BG212">
        <v>1683.3889999999999</v>
      </c>
      <c r="BH212">
        <v>34.78</v>
      </c>
    </row>
    <row r="213" spans="36:60" x14ac:dyDescent="0.25">
      <c r="AJ213" t="s">
        <v>881</v>
      </c>
      <c r="AK213">
        <v>7.92</v>
      </c>
      <c r="AS213">
        <v>390</v>
      </c>
      <c r="AT213" t="s">
        <v>889</v>
      </c>
      <c r="AU213">
        <v>75</v>
      </c>
      <c r="AV213">
        <v>5.8597000000000001</v>
      </c>
      <c r="AW213">
        <f t="shared" si="8"/>
        <v>1.7763664473883651</v>
      </c>
      <c r="AX213">
        <v>5.2950999999999997</v>
      </c>
      <c r="AY213">
        <f t="shared" si="9"/>
        <v>1.3828937059284407</v>
      </c>
      <c r="AZ213">
        <v>14.26</v>
      </c>
      <c r="BA213">
        <f t="shared" si="10"/>
        <v>2.9315023435572733</v>
      </c>
      <c r="BB213">
        <v>3.5579999999999998</v>
      </c>
      <c r="BF213">
        <v>0.193</v>
      </c>
      <c r="BG213">
        <v>1498.462</v>
      </c>
      <c r="BH213">
        <v>33.56</v>
      </c>
    </row>
    <row r="214" spans="36:60" x14ac:dyDescent="0.25">
      <c r="AK214" t="s">
        <v>372</v>
      </c>
      <c r="AS214">
        <v>420</v>
      </c>
      <c r="AT214" t="s">
        <v>889</v>
      </c>
      <c r="AU214">
        <v>75</v>
      </c>
      <c r="AV214">
        <v>6.3296999999999999</v>
      </c>
      <c r="AW214">
        <f t="shared" si="8"/>
        <v>1.9188468184436291</v>
      </c>
      <c r="AX214">
        <v>5.4428000000000001</v>
      </c>
      <c r="AY214">
        <f t="shared" si="9"/>
        <v>1.4214677461478191</v>
      </c>
      <c r="AZ214">
        <v>14.26</v>
      </c>
      <c r="BA214">
        <f t="shared" si="10"/>
        <v>2.9315023435572733</v>
      </c>
      <c r="BB214">
        <v>4.5289999999999999</v>
      </c>
      <c r="BF214">
        <v>0.193</v>
      </c>
      <c r="BG214">
        <v>1508.319</v>
      </c>
      <c r="BH214">
        <v>34.1</v>
      </c>
    </row>
    <row r="215" spans="36:60" x14ac:dyDescent="0.25">
      <c r="AJ215" t="s">
        <v>889</v>
      </c>
      <c r="AK215">
        <v>15.43</v>
      </c>
      <c r="AS215">
        <v>450</v>
      </c>
      <c r="AT215" t="s">
        <v>889</v>
      </c>
      <c r="AU215">
        <v>75</v>
      </c>
      <c r="AV215">
        <v>6.5312999999999999</v>
      </c>
      <c r="AW215">
        <f t="shared" si="8"/>
        <v>1.979961803134568</v>
      </c>
      <c r="AX215">
        <v>5.3215000000000003</v>
      </c>
      <c r="AY215">
        <f t="shared" si="9"/>
        <v>1.3897884565160616</v>
      </c>
      <c r="AZ215">
        <v>14.26</v>
      </c>
      <c r="BA215">
        <f t="shared" si="10"/>
        <v>2.9315023435572733</v>
      </c>
      <c r="BB215">
        <v>3.2503000000000002</v>
      </c>
      <c r="BF215">
        <v>0.193</v>
      </c>
      <c r="BG215">
        <v>1727.972</v>
      </c>
      <c r="BH215">
        <v>37.32</v>
      </c>
    </row>
    <row r="216" spans="36:60" x14ac:dyDescent="0.25">
      <c r="AK216" t="s">
        <v>372</v>
      </c>
      <c r="AS216">
        <v>480</v>
      </c>
      <c r="AT216" t="s">
        <v>889</v>
      </c>
      <c r="AU216">
        <v>75</v>
      </c>
      <c r="AV216">
        <v>5.8422999999999998</v>
      </c>
      <c r="AW216">
        <f t="shared" si="8"/>
        <v>1.7710916421620637</v>
      </c>
      <c r="AX216">
        <v>5.0517000000000003</v>
      </c>
      <c r="AY216">
        <f t="shared" si="9"/>
        <v>1.319326194828937</v>
      </c>
      <c r="AZ216">
        <v>14.26</v>
      </c>
      <c r="BA216">
        <f t="shared" si="10"/>
        <v>2.9315023435572733</v>
      </c>
      <c r="BB216">
        <v>3.4114</v>
      </c>
      <c r="BF216">
        <v>0.193</v>
      </c>
      <c r="BG216">
        <v>1575.039</v>
      </c>
      <c r="BH216">
        <v>35.770000000000003</v>
      </c>
    </row>
    <row r="217" spans="36:60" x14ac:dyDescent="0.25">
      <c r="AJ217" t="s">
        <v>888</v>
      </c>
      <c r="AK217">
        <v>7.43</v>
      </c>
      <c r="AS217">
        <v>510</v>
      </c>
      <c r="AT217" t="s">
        <v>889</v>
      </c>
      <c r="AU217">
        <v>75</v>
      </c>
      <c r="AV217">
        <v>6.4295999999999998</v>
      </c>
      <c r="AW217">
        <f t="shared" si="8"/>
        <v>1.9491314760360141</v>
      </c>
      <c r="AX217">
        <v>5.4763999999999999</v>
      </c>
      <c r="AY217">
        <f t="shared" si="9"/>
        <v>1.4302428832593366</v>
      </c>
      <c r="AZ217">
        <v>14.26</v>
      </c>
      <c r="BA217">
        <f t="shared" si="10"/>
        <v>2.9315023435572733</v>
      </c>
      <c r="BB217">
        <v>4.6208999999999998</v>
      </c>
      <c r="BF217">
        <v>0.193</v>
      </c>
      <c r="BG217">
        <v>1605.8869999999999</v>
      </c>
      <c r="BH217">
        <v>35.78</v>
      </c>
    </row>
    <row r="218" spans="36:60" x14ac:dyDescent="0.25">
      <c r="AK218" t="s">
        <v>372</v>
      </c>
      <c r="AS218">
        <v>540</v>
      </c>
      <c r="AT218" t="s">
        <v>889</v>
      </c>
      <c r="AU218">
        <v>75</v>
      </c>
      <c r="AV218">
        <v>6.1551999999999998</v>
      </c>
      <c r="AW218">
        <f t="shared" si="8"/>
        <v>1.8659471913177916</v>
      </c>
      <c r="AX218">
        <v>5.407</v>
      </c>
      <c r="AY218">
        <f t="shared" si="9"/>
        <v>1.4121180464873335</v>
      </c>
      <c r="AZ218">
        <v>14.26</v>
      </c>
      <c r="BA218">
        <f t="shared" si="10"/>
        <v>2.9315023435572733</v>
      </c>
      <c r="BB218">
        <v>4.5484</v>
      </c>
      <c r="BF218">
        <v>0.193</v>
      </c>
      <c r="BG218">
        <v>1446.6210000000001</v>
      </c>
      <c r="BH218">
        <v>33.200000000000003</v>
      </c>
    </row>
    <row r="219" spans="36:60" x14ac:dyDescent="0.25">
      <c r="AJ219" t="s">
        <v>884</v>
      </c>
      <c r="AK219">
        <v>2.46</v>
      </c>
      <c r="AL219">
        <v>30</v>
      </c>
      <c r="AS219">
        <v>570</v>
      </c>
      <c r="AT219" t="s">
        <v>889</v>
      </c>
      <c r="AU219">
        <v>75</v>
      </c>
      <c r="AV219">
        <v>5.9573</v>
      </c>
      <c r="AW219">
        <f t="shared" si="8"/>
        <v>1.805953860611756</v>
      </c>
      <c r="AX219">
        <v>5.3293999999999997</v>
      </c>
      <c r="AY219">
        <f t="shared" si="9"/>
        <v>1.391851658396448</v>
      </c>
      <c r="AZ219">
        <v>14.26</v>
      </c>
      <c r="BA219">
        <f t="shared" si="10"/>
        <v>2.9315023435572733</v>
      </c>
      <c r="BB219">
        <v>3.7783000000000002</v>
      </c>
      <c r="BF219">
        <v>0.193</v>
      </c>
      <c r="BG219">
        <v>1517.74</v>
      </c>
      <c r="BH219">
        <v>33.18</v>
      </c>
    </row>
    <row r="220" spans="36:60" x14ac:dyDescent="0.25">
      <c r="AK220" t="s">
        <v>372</v>
      </c>
      <c r="AS220">
        <v>600</v>
      </c>
      <c r="AT220" t="s">
        <v>889</v>
      </c>
      <c r="AU220">
        <v>75</v>
      </c>
      <c r="AV220">
        <v>6.4119999999999999</v>
      </c>
      <c r="AW220">
        <f t="shared" si="8"/>
        <v>1.9437960408645829</v>
      </c>
      <c r="AX220">
        <v>5.9843000000000002</v>
      </c>
      <c r="AY220">
        <f t="shared" si="9"/>
        <v>1.5628884826325411</v>
      </c>
      <c r="AZ220">
        <v>14.26</v>
      </c>
      <c r="BA220">
        <f t="shared" si="10"/>
        <v>2.9315023435572733</v>
      </c>
      <c r="BB220">
        <v>3.0868000000000002</v>
      </c>
      <c r="BF220">
        <v>0.193</v>
      </c>
      <c r="BG220">
        <v>1573.7270000000001</v>
      </c>
      <c r="BH220">
        <v>32.950000000000003</v>
      </c>
    </row>
    <row r="221" spans="36:60" x14ac:dyDescent="0.25">
      <c r="AJ221" t="s">
        <v>883</v>
      </c>
      <c r="AK221">
        <v>4.0199999999999996</v>
      </c>
      <c r="AS221">
        <v>630</v>
      </c>
      <c r="AT221" t="s">
        <v>889</v>
      </c>
      <c r="AU221">
        <v>75</v>
      </c>
      <c r="AV221">
        <v>6.2496</v>
      </c>
      <c r="AW221">
        <f t="shared" si="8"/>
        <v>1.8945645254191044</v>
      </c>
      <c r="AX221">
        <v>5.6166999999999998</v>
      </c>
      <c r="AY221">
        <f t="shared" si="9"/>
        <v>1.4668843039958213</v>
      </c>
      <c r="AZ221">
        <v>14.26</v>
      </c>
      <c r="BA221">
        <f t="shared" si="10"/>
        <v>2.9315023435572733</v>
      </c>
      <c r="BB221">
        <v>3.7214</v>
      </c>
      <c r="BF221">
        <v>0.193</v>
      </c>
      <c r="BG221">
        <v>1552.3389999999999</v>
      </c>
      <c r="BH221">
        <v>34.799999999999997</v>
      </c>
    </row>
    <row r="222" spans="36:60" x14ac:dyDescent="0.25">
      <c r="AK222" t="s">
        <v>372</v>
      </c>
      <c r="AS222">
        <v>660</v>
      </c>
      <c r="AT222" t="s">
        <v>889</v>
      </c>
      <c r="AU222">
        <v>75</v>
      </c>
      <c r="AV222">
        <v>6.5263999999999998</v>
      </c>
      <c r="AW222">
        <f t="shared" si="8"/>
        <v>1.9784763694788854</v>
      </c>
      <c r="AX222">
        <v>5.7553000000000001</v>
      </c>
      <c r="AY222">
        <f t="shared" si="9"/>
        <v>1.5030817445808304</v>
      </c>
      <c r="AZ222">
        <v>14.26</v>
      </c>
      <c r="BA222">
        <f t="shared" si="10"/>
        <v>2.9315023435572733</v>
      </c>
      <c r="BB222">
        <v>3.0592999999999999</v>
      </c>
      <c r="BF222">
        <v>0.193</v>
      </c>
      <c r="BG222">
        <v>1719.1669999999999</v>
      </c>
      <c r="BH222">
        <v>35.520000000000003</v>
      </c>
    </row>
    <row r="223" spans="36:60" x14ac:dyDescent="0.25">
      <c r="AJ223" t="s">
        <v>448</v>
      </c>
      <c r="AK223">
        <v>39.28</v>
      </c>
      <c r="AS223">
        <v>690</v>
      </c>
      <c r="AT223" t="s">
        <v>889</v>
      </c>
      <c r="AU223">
        <v>75</v>
      </c>
      <c r="AV223">
        <v>6.3343999999999996</v>
      </c>
      <c r="AW223">
        <f t="shared" si="8"/>
        <v>1.9202716221541818</v>
      </c>
      <c r="AX223">
        <v>4.5964999999999998</v>
      </c>
      <c r="AY223">
        <f t="shared" si="9"/>
        <v>1.2004439801514755</v>
      </c>
      <c r="AZ223">
        <v>14.26</v>
      </c>
      <c r="BA223">
        <f t="shared" si="10"/>
        <v>2.9315023435572733</v>
      </c>
      <c r="BB223">
        <v>3.2732999999999999</v>
      </c>
      <c r="BF223">
        <v>0.193</v>
      </c>
      <c r="BG223">
        <v>1521.828</v>
      </c>
      <c r="BH223">
        <v>34.92</v>
      </c>
    </row>
    <row r="224" spans="36:60" x14ac:dyDescent="0.25">
      <c r="AK224" t="s">
        <v>372</v>
      </c>
    </row>
    <row r="225" spans="36:38" x14ac:dyDescent="0.25">
      <c r="AJ225" t="s">
        <v>882</v>
      </c>
      <c r="AK225">
        <v>0.01</v>
      </c>
    </row>
    <row r="226" spans="36:38" x14ac:dyDescent="0.25">
      <c r="AK226" t="s">
        <v>372</v>
      </c>
    </row>
    <row r="227" spans="36:38" x14ac:dyDescent="0.25">
      <c r="AJ227" t="s">
        <v>880</v>
      </c>
      <c r="AK227">
        <v>15.23</v>
      </c>
    </row>
    <row r="228" spans="36:38" x14ac:dyDescent="0.25">
      <c r="AK228" t="s">
        <v>372</v>
      </c>
    </row>
    <row r="229" spans="36:38" x14ac:dyDescent="0.25">
      <c r="AJ229" t="s">
        <v>881</v>
      </c>
      <c r="AK229">
        <v>8.56</v>
      </c>
    </row>
    <row r="230" spans="36:38" x14ac:dyDescent="0.25">
      <c r="AK230" t="s">
        <v>372</v>
      </c>
    </row>
    <row r="231" spans="36:38" x14ac:dyDescent="0.25">
      <c r="AJ231" t="s">
        <v>889</v>
      </c>
      <c r="AK231">
        <v>21.71</v>
      </c>
    </row>
    <row r="232" spans="36:38" x14ac:dyDescent="0.25">
      <c r="AK232" t="s">
        <v>372</v>
      </c>
    </row>
    <row r="233" spans="36:38" x14ac:dyDescent="0.25">
      <c r="AJ233" t="s">
        <v>888</v>
      </c>
      <c r="AK233">
        <v>8.73</v>
      </c>
    </row>
    <row r="234" spans="36:38" x14ac:dyDescent="0.25">
      <c r="AK234" t="s">
        <v>372</v>
      </c>
    </row>
    <row r="235" spans="36:38" x14ac:dyDescent="0.25">
      <c r="AJ235" t="s">
        <v>884</v>
      </c>
      <c r="AK235">
        <v>1.7</v>
      </c>
      <c r="AL235">
        <v>60</v>
      </c>
    </row>
    <row r="236" spans="36:38" x14ac:dyDescent="0.25">
      <c r="AK236" t="s">
        <v>372</v>
      </c>
    </row>
    <row r="237" spans="36:38" x14ac:dyDescent="0.25">
      <c r="AJ237" t="s">
        <v>883</v>
      </c>
      <c r="AK237">
        <v>3</v>
      </c>
    </row>
    <row r="238" spans="36:38" x14ac:dyDescent="0.25">
      <c r="AK238" t="s">
        <v>372</v>
      </c>
    </row>
    <row r="239" spans="36:38" x14ac:dyDescent="0.25">
      <c r="AJ239" t="s">
        <v>448</v>
      </c>
      <c r="AK239">
        <v>35.380000000000003</v>
      </c>
    </row>
    <row r="240" spans="36:38" x14ac:dyDescent="0.25">
      <c r="AK240" t="s">
        <v>372</v>
      </c>
    </row>
    <row r="241" spans="36:38" x14ac:dyDescent="0.25">
      <c r="AJ241" t="s">
        <v>882</v>
      </c>
      <c r="AK241">
        <v>0.01</v>
      </c>
    </row>
    <row r="242" spans="36:38" x14ac:dyDescent="0.25">
      <c r="AK242" t="s">
        <v>372</v>
      </c>
    </row>
    <row r="243" spans="36:38" x14ac:dyDescent="0.25">
      <c r="AJ243" t="s">
        <v>880</v>
      </c>
      <c r="AK243">
        <v>16.38</v>
      </c>
    </row>
    <row r="244" spans="36:38" x14ac:dyDescent="0.25">
      <c r="AK244" t="s">
        <v>372</v>
      </c>
    </row>
    <row r="245" spans="36:38" x14ac:dyDescent="0.25">
      <c r="AJ245" t="s">
        <v>881</v>
      </c>
      <c r="AK245">
        <v>12.64</v>
      </c>
    </row>
    <row r="246" spans="36:38" x14ac:dyDescent="0.25">
      <c r="AK246" t="s">
        <v>372</v>
      </c>
    </row>
    <row r="247" spans="36:38" x14ac:dyDescent="0.25">
      <c r="AJ247" t="s">
        <v>889</v>
      </c>
      <c r="AK247">
        <v>23.96</v>
      </c>
    </row>
    <row r="248" spans="36:38" x14ac:dyDescent="0.25">
      <c r="AK248" t="s">
        <v>372</v>
      </c>
    </row>
    <row r="249" spans="36:38" x14ac:dyDescent="0.25">
      <c r="AJ249" t="s">
        <v>888</v>
      </c>
      <c r="AK249">
        <v>6.92</v>
      </c>
    </row>
    <row r="250" spans="36:38" x14ac:dyDescent="0.25">
      <c r="AK250" t="s">
        <v>372</v>
      </c>
    </row>
    <row r="251" spans="36:38" x14ac:dyDescent="0.25">
      <c r="AJ251" t="s">
        <v>884</v>
      </c>
      <c r="AK251">
        <v>2.04</v>
      </c>
      <c r="AL251">
        <v>90</v>
      </c>
    </row>
    <row r="252" spans="36:38" x14ac:dyDescent="0.25">
      <c r="AK252" t="s">
        <v>372</v>
      </c>
    </row>
    <row r="253" spans="36:38" x14ac:dyDescent="0.25">
      <c r="AJ253" t="s">
        <v>883</v>
      </c>
      <c r="AK253">
        <v>2.69</v>
      </c>
    </row>
    <row r="254" spans="36:38" x14ac:dyDescent="0.25">
      <c r="AK254" t="s">
        <v>372</v>
      </c>
    </row>
    <row r="255" spans="36:38" x14ac:dyDescent="0.25">
      <c r="AJ255" t="s">
        <v>448</v>
      </c>
      <c r="AK255">
        <v>34.08</v>
      </c>
    </row>
    <row r="256" spans="36:38" x14ac:dyDescent="0.25">
      <c r="AK256" t="s">
        <v>372</v>
      </c>
    </row>
    <row r="257" spans="36:38" x14ac:dyDescent="0.25">
      <c r="AJ257" t="s">
        <v>882</v>
      </c>
      <c r="AK257">
        <v>0</v>
      </c>
    </row>
    <row r="258" spans="36:38" x14ac:dyDescent="0.25">
      <c r="AK258" t="s">
        <v>372</v>
      </c>
    </row>
    <row r="259" spans="36:38" x14ac:dyDescent="0.25">
      <c r="AJ259" t="s">
        <v>880</v>
      </c>
      <c r="AK259">
        <v>18.940000000000001</v>
      </c>
    </row>
    <row r="260" spans="36:38" x14ac:dyDescent="0.25">
      <c r="AK260" t="s">
        <v>372</v>
      </c>
    </row>
    <row r="261" spans="36:38" x14ac:dyDescent="0.25">
      <c r="AJ261" t="s">
        <v>881</v>
      </c>
      <c r="AK261">
        <v>9.56</v>
      </c>
    </row>
    <row r="262" spans="36:38" x14ac:dyDescent="0.25">
      <c r="AK262" t="s">
        <v>372</v>
      </c>
    </row>
    <row r="263" spans="36:38" x14ac:dyDescent="0.25">
      <c r="AJ263" t="s">
        <v>889</v>
      </c>
      <c r="AK263">
        <v>26.64</v>
      </c>
    </row>
    <row r="264" spans="36:38" x14ac:dyDescent="0.25">
      <c r="AK264" t="s">
        <v>372</v>
      </c>
    </row>
    <row r="265" spans="36:38" x14ac:dyDescent="0.25">
      <c r="AJ265" t="s">
        <v>888</v>
      </c>
      <c r="AK265">
        <v>6.07</v>
      </c>
    </row>
    <row r="266" spans="36:38" x14ac:dyDescent="0.25">
      <c r="AK266" t="s">
        <v>372</v>
      </c>
    </row>
    <row r="267" spans="36:38" x14ac:dyDescent="0.25">
      <c r="AJ267" t="s">
        <v>884</v>
      </c>
      <c r="AK267">
        <v>1.72</v>
      </c>
      <c r="AL267">
        <v>120</v>
      </c>
    </row>
    <row r="268" spans="36:38" x14ac:dyDescent="0.25">
      <c r="AK268" t="s">
        <v>372</v>
      </c>
    </row>
    <row r="269" spans="36:38" x14ac:dyDescent="0.25">
      <c r="AJ269" t="s">
        <v>883</v>
      </c>
      <c r="AK269">
        <v>2.25</v>
      </c>
    </row>
    <row r="270" spans="36:38" x14ac:dyDescent="0.25">
      <c r="AK270" t="s">
        <v>372</v>
      </c>
    </row>
    <row r="271" spans="36:38" x14ac:dyDescent="0.25">
      <c r="AJ271" t="s">
        <v>448</v>
      </c>
      <c r="AK271">
        <v>32.159999999999997</v>
      </c>
    </row>
    <row r="272" spans="36:38" x14ac:dyDescent="0.25">
      <c r="AK272" t="s">
        <v>372</v>
      </c>
    </row>
    <row r="273" spans="36:38" x14ac:dyDescent="0.25">
      <c r="AJ273" t="s">
        <v>882</v>
      </c>
      <c r="AK273">
        <v>0.01</v>
      </c>
    </row>
    <row r="274" spans="36:38" x14ac:dyDescent="0.25">
      <c r="AK274" t="s">
        <v>372</v>
      </c>
    </row>
    <row r="275" spans="36:38" x14ac:dyDescent="0.25">
      <c r="AJ275" t="s">
        <v>880</v>
      </c>
      <c r="AK275">
        <v>19.36</v>
      </c>
    </row>
    <row r="276" spans="36:38" x14ac:dyDescent="0.25">
      <c r="AK276" t="s">
        <v>372</v>
      </c>
    </row>
    <row r="277" spans="36:38" x14ac:dyDescent="0.25">
      <c r="AJ277" t="s">
        <v>881</v>
      </c>
      <c r="AK277">
        <v>9.2200000000000006</v>
      </c>
    </row>
    <row r="278" spans="36:38" x14ac:dyDescent="0.25">
      <c r="AK278" t="s">
        <v>372</v>
      </c>
    </row>
    <row r="279" spans="36:38" x14ac:dyDescent="0.25">
      <c r="AJ279" t="s">
        <v>889</v>
      </c>
      <c r="AK279">
        <v>29.07</v>
      </c>
    </row>
    <row r="280" spans="36:38" x14ac:dyDescent="0.25">
      <c r="AK280" t="s">
        <v>372</v>
      </c>
    </row>
    <row r="281" spans="36:38" x14ac:dyDescent="0.25">
      <c r="AJ281" t="s">
        <v>888</v>
      </c>
      <c r="AK281">
        <v>6.21</v>
      </c>
    </row>
    <row r="282" spans="36:38" x14ac:dyDescent="0.25">
      <c r="AK282" t="s">
        <v>372</v>
      </c>
    </row>
    <row r="283" spans="36:38" x14ac:dyDescent="0.25">
      <c r="AJ283" t="s">
        <v>884</v>
      </c>
      <c r="AK283">
        <v>1.4</v>
      </c>
      <c r="AL283">
        <v>150</v>
      </c>
    </row>
    <row r="284" spans="36:38" x14ac:dyDescent="0.25">
      <c r="AK284" t="s">
        <v>372</v>
      </c>
    </row>
    <row r="285" spans="36:38" x14ac:dyDescent="0.25">
      <c r="AJ285" t="s">
        <v>883</v>
      </c>
      <c r="AK285">
        <v>2.2599999999999998</v>
      </c>
    </row>
    <row r="286" spans="36:38" x14ac:dyDescent="0.25">
      <c r="AK286" t="s">
        <v>372</v>
      </c>
    </row>
    <row r="287" spans="36:38" x14ac:dyDescent="0.25">
      <c r="AJ287" t="s">
        <v>448</v>
      </c>
      <c r="AK287">
        <v>28.53</v>
      </c>
    </row>
    <row r="288" spans="36:38" x14ac:dyDescent="0.25">
      <c r="AK288" t="s">
        <v>372</v>
      </c>
    </row>
    <row r="289" spans="36:38" x14ac:dyDescent="0.25">
      <c r="AJ289" t="s">
        <v>882</v>
      </c>
      <c r="AK289">
        <v>0.01</v>
      </c>
    </row>
    <row r="290" spans="36:38" x14ac:dyDescent="0.25">
      <c r="AK290" t="s">
        <v>372</v>
      </c>
    </row>
    <row r="291" spans="36:38" x14ac:dyDescent="0.25">
      <c r="AJ291" t="s">
        <v>880</v>
      </c>
      <c r="AK291">
        <v>20.92</v>
      </c>
    </row>
    <row r="292" spans="36:38" x14ac:dyDescent="0.25">
      <c r="AK292" t="s">
        <v>372</v>
      </c>
    </row>
    <row r="293" spans="36:38" x14ac:dyDescent="0.25">
      <c r="AJ293" t="s">
        <v>881</v>
      </c>
      <c r="AK293">
        <v>14.24</v>
      </c>
    </row>
    <row r="294" spans="36:38" x14ac:dyDescent="0.25">
      <c r="AK294" t="s">
        <v>372</v>
      </c>
    </row>
    <row r="295" spans="36:38" x14ac:dyDescent="0.25">
      <c r="AJ295" t="s">
        <v>889</v>
      </c>
      <c r="AK295">
        <v>27.1</v>
      </c>
    </row>
    <row r="296" spans="36:38" x14ac:dyDescent="0.25">
      <c r="AK296" t="s">
        <v>372</v>
      </c>
    </row>
    <row r="297" spans="36:38" x14ac:dyDescent="0.25">
      <c r="AJ297" t="s">
        <v>888</v>
      </c>
      <c r="AK297">
        <v>5.54</v>
      </c>
    </row>
    <row r="298" spans="36:38" x14ac:dyDescent="0.25">
      <c r="AK298" t="s">
        <v>372</v>
      </c>
    </row>
    <row r="299" spans="36:38" x14ac:dyDescent="0.25">
      <c r="AJ299" t="s">
        <v>884</v>
      </c>
      <c r="AK299">
        <v>1.34</v>
      </c>
      <c r="AL299">
        <v>180</v>
      </c>
    </row>
    <row r="300" spans="36:38" x14ac:dyDescent="0.25">
      <c r="AK300" t="s">
        <v>372</v>
      </c>
    </row>
    <row r="301" spans="36:38" x14ac:dyDescent="0.25">
      <c r="AJ301" t="s">
        <v>883</v>
      </c>
      <c r="AK301">
        <v>2.2000000000000002</v>
      </c>
    </row>
    <row r="302" spans="36:38" x14ac:dyDescent="0.25">
      <c r="AK302" t="s">
        <v>372</v>
      </c>
    </row>
    <row r="303" spans="36:38" x14ac:dyDescent="0.25">
      <c r="AJ303" t="s">
        <v>448</v>
      </c>
      <c r="AK303">
        <v>28.52</v>
      </c>
    </row>
    <row r="304" spans="36:38" x14ac:dyDescent="0.25">
      <c r="AK304" t="s">
        <v>372</v>
      </c>
    </row>
    <row r="305" spans="36:38" x14ac:dyDescent="0.25">
      <c r="AJ305" t="s">
        <v>882</v>
      </c>
      <c r="AK305">
        <v>0.01</v>
      </c>
    </row>
    <row r="306" spans="36:38" x14ac:dyDescent="0.25">
      <c r="AK306" t="s">
        <v>372</v>
      </c>
    </row>
    <row r="307" spans="36:38" x14ac:dyDescent="0.25">
      <c r="AJ307" t="s">
        <v>880</v>
      </c>
      <c r="AK307">
        <v>19.96</v>
      </c>
    </row>
    <row r="308" spans="36:38" x14ac:dyDescent="0.25">
      <c r="AK308" t="s">
        <v>372</v>
      </c>
    </row>
    <row r="309" spans="36:38" x14ac:dyDescent="0.25">
      <c r="AJ309" t="s">
        <v>881</v>
      </c>
      <c r="AK309">
        <v>11.35</v>
      </c>
    </row>
    <row r="310" spans="36:38" x14ac:dyDescent="0.25">
      <c r="AK310" t="s">
        <v>372</v>
      </c>
    </row>
    <row r="311" spans="36:38" x14ac:dyDescent="0.25">
      <c r="AJ311" t="s">
        <v>889</v>
      </c>
      <c r="AK311">
        <v>30.83</v>
      </c>
    </row>
    <row r="312" spans="36:38" x14ac:dyDescent="0.25">
      <c r="AK312" t="s">
        <v>372</v>
      </c>
    </row>
    <row r="313" spans="36:38" x14ac:dyDescent="0.25">
      <c r="AJ313" t="s">
        <v>888</v>
      </c>
      <c r="AK313">
        <v>5.79</v>
      </c>
    </row>
    <row r="314" spans="36:38" x14ac:dyDescent="0.25">
      <c r="AK314" t="s">
        <v>372</v>
      </c>
    </row>
    <row r="315" spans="36:38" x14ac:dyDescent="0.25">
      <c r="AJ315" t="s">
        <v>884</v>
      </c>
      <c r="AK315">
        <v>0.87</v>
      </c>
      <c r="AL315">
        <v>210</v>
      </c>
    </row>
    <row r="316" spans="36:38" x14ac:dyDescent="0.25">
      <c r="AK316" t="s">
        <v>372</v>
      </c>
    </row>
    <row r="317" spans="36:38" x14ac:dyDescent="0.25">
      <c r="AJ317" t="s">
        <v>883</v>
      </c>
      <c r="AK317">
        <v>1.77</v>
      </c>
    </row>
    <row r="318" spans="36:38" x14ac:dyDescent="0.25">
      <c r="AK318" t="s">
        <v>372</v>
      </c>
    </row>
    <row r="319" spans="36:38" x14ac:dyDescent="0.25">
      <c r="AJ319" t="s">
        <v>448</v>
      </c>
      <c r="AK319">
        <v>27.87</v>
      </c>
    </row>
    <row r="320" spans="36:38" x14ac:dyDescent="0.25">
      <c r="AK320" t="s">
        <v>372</v>
      </c>
    </row>
    <row r="321" spans="36:38" x14ac:dyDescent="0.25">
      <c r="AJ321" t="s">
        <v>882</v>
      </c>
      <c r="AK321">
        <v>0.01</v>
      </c>
    </row>
    <row r="322" spans="36:38" x14ac:dyDescent="0.25">
      <c r="AK322" t="s">
        <v>372</v>
      </c>
    </row>
    <row r="323" spans="36:38" x14ac:dyDescent="0.25">
      <c r="AJ323" t="s">
        <v>880</v>
      </c>
      <c r="AK323">
        <v>22.19</v>
      </c>
    </row>
    <row r="324" spans="36:38" x14ac:dyDescent="0.25">
      <c r="AK324" t="s">
        <v>372</v>
      </c>
    </row>
    <row r="325" spans="36:38" x14ac:dyDescent="0.25">
      <c r="AJ325" t="s">
        <v>881</v>
      </c>
      <c r="AK325">
        <v>12.59</v>
      </c>
    </row>
    <row r="326" spans="36:38" x14ac:dyDescent="0.25">
      <c r="AK326" t="s">
        <v>372</v>
      </c>
    </row>
    <row r="327" spans="36:38" x14ac:dyDescent="0.25">
      <c r="AJ327" t="s">
        <v>889</v>
      </c>
      <c r="AK327">
        <v>29.27</v>
      </c>
    </row>
    <row r="328" spans="36:38" x14ac:dyDescent="0.25">
      <c r="AK328" t="s">
        <v>372</v>
      </c>
    </row>
    <row r="329" spans="36:38" x14ac:dyDescent="0.25">
      <c r="AJ329" t="s">
        <v>888</v>
      </c>
      <c r="AK329">
        <v>5.44</v>
      </c>
    </row>
    <row r="330" spans="36:38" x14ac:dyDescent="0.25">
      <c r="AK330" t="s">
        <v>372</v>
      </c>
    </row>
    <row r="331" spans="36:38" x14ac:dyDescent="0.25">
      <c r="AJ331" t="s">
        <v>884</v>
      </c>
      <c r="AK331">
        <v>1.36</v>
      </c>
      <c r="AL331">
        <v>240</v>
      </c>
    </row>
    <row r="332" spans="36:38" x14ac:dyDescent="0.25">
      <c r="AK332" t="s">
        <v>372</v>
      </c>
    </row>
    <row r="333" spans="36:38" x14ac:dyDescent="0.25">
      <c r="AJ333" t="s">
        <v>883</v>
      </c>
      <c r="AK333">
        <v>1.93</v>
      </c>
    </row>
    <row r="334" spans="36:38" x14ac:dyDescent="0.25">
      <c r="AK334" t="s">
        <v>372</v>
      </c>
    </row>
    <row r="335" spans="36:38" x14ac:dyDescent="0.25">
      <c r="AJ335" t="s">
        <v>448</v>
      </c>
      <c r="AK335">
        <v>28.22</v>
      </c>
    </row>
    <row r="336" spans="36:38" x14ac:dyDescent="0.25">
      <c r="AK336" t="s">
        <v>372</v>
      </c>
    </row>
    <row r="337" spans="36:38" x14ac:dyDescent="0.25">
      <c r="AJ337" t="s">
        <v>882</v>
      </c>
      <c r="AK337">
        <v>0</v>
      </c>
    </row>
    <row r="338" spans="36:38" x14ac:dyDescent="0.25">
      <c r="AK338" t="s">
        <v>372</v>
      </c>
    </row>
    <row r="339" spans="36:38" x14ac:dyDescent="0.25">
      <c r="AJ339" t="s">
        <v>880</v>
      </c>
      <c r="AK339">
        <v>21.93</v>
      </c>
    </row>
    <row r="340" spans="36:38" x14ac:dyDescent="0.25">
      <c r="AK340" t="s">
        <v>372</v>
      </c>
    </row>
    <row r="341" spans="36:38" x14ac:dyDescent="0.25">
      <c r="AJ341" t="s">
        <v>881</v>
      </c>
      <c r="AK341">
        <v>11.84</v>
      </c>
    </row>
    <row r="342" spans="36:38" x14ac:dyDescent="0.25">
      <c r="AK342" t="s">
        <v>372</v>
      </c>
    </row>
    <row r="343" spans="36:38" x14ac:dyDescent="0.25">
      <c r="AJ343" t="s">
        <v>889</v>
      </c>
      <c r="AK343">
        <v>29.35</v>
      </c>
    </row>
    <row r="344" spans="36:38" x14ac:dyDescent="0.25">
      <c r="AK344" t="s">
        <v>372</v>
      </c>
    </row>
    <row r="345" spans="36:38" x14ac:dyDescent="0.25">
      <c r="AJ345" t="s">
        <v>888</v>
      </c>
      <c r="AK345">
        <v>5.38</v>
      </c>
    </row>
    <row r="346" spans="36:38" x14ac:dyDescent="0.25">
      <c r="AK346" t="s">
        <v>372</v>
      </c>
    </row>
    <row r="347" spans="36:38" x14ac:dyDescent="0.25">
      <c r="AJ347" t="s">
        <v>884</v>
      </c>
      <c r="AK347">
        <v>0.89</v>
      </c>
      <c r="AL347">
        <v>270</v>
      </c>
    </row>
    <row r="348" spans="36:38" x14ac:dyDescent="0.25">
      <c r="AK348" t="s">
        <v>372</v>
      </c>
    </row>
    <row r="349" spans="36:38" x14ac:dyDescent="0.25">
      <c r="AJ349" t="s">
        <v>883</v>
      </c>
      <c r="AK349">
        <v>1.43</v>
      </c>
    </row>
    <row r="350" spans="36:38" x14ac:dyDescent="0.25">
      <c r="AK350" t="s">
        <v>372</v>
      </c>
    </row>
    <row r="351" spans="36:38" x14ac:dyDescent="0.25">
      <c r="AJ351" t="s">
        <v>448</v>
      </c>
      <c r="AK351">
        <v>25.48</v>
      </c>
    </row>
    <row r="352" spans="36:38" x14ac:dyDescent="0.25">
      <c r="AK352" t="s">
        <v>372</v>
      </c>
    </row>
    <row r="353" spans="36:38" x14ac:dyDescent="0.25">
      <c r="AJ353" t="s">
        <v>882</v>
      </c>
      <c r="AK353">
        <v>0</v>
      </c>
    </row>
    <row r="354" spans="36:38" x14ac:dyDescent="0.25">
      <c r="AK354" t="s">
        <v>372</v>
      </c>
    </row>
    <row r="355" spans="36:38" x14ac:dyDescent="0.25">
      <c r="AJ355" t="s">
        <v>880</v>
      </c>
      <c r="AK355">
        <v>22.29</v>
      </c>
    </row>
    <row r="356" spans="36:38" x14ac:dyDescent="0.25">
      <c r="AK356" t="s">
        <v>372</v>
      </c>
    </row>
    <row r="357" spans="36:38" x14ac:dyDescent="0.25">
      <c r="AJ357" t="s">
        <v>881</v>
      </c>
      <c r="AK357">
        <v>14.5</v>
      </c>
    </row>
    <row r="358" spans="36:38" x14ac:dyDescent="0.25">
      <c r="AK358" t="s">
        <v>372</v>
      </c>
    </row>
    <row r="359" spans="36:38" x14ac:dyDescent="0.25">
      <c r="AJ359" t="s">
        <v>889</v>
      </c>
      <c r="AK359">
        <v>29.8</v>
      </c>
    </row>
    <row r="360" spans="36:38" x14ac:dyDescent="0.25">
      <c r="AK360" t="s">
        <v>372</v>
      </c>
    </row>
    <row r="361" spans="36:38" x14ac:dyDescent="0.25">
      <c r="AJ361" t="s">
        <v>888</v>
      </c>
      <c r="AK361">
        <v>5.61</v>
      </c>
    </row>
    <row r="362" spans="36:38" x14ac:dyDescent="0.25">
      <c r="AK362" t="s">
        <v>372</v>
      </c>
    </row>
    <row r="363" spans="36:38" x14ac:dyDescent="0.25">
      <c r="AJ363" t="s">
        <v>884</v>
      </c>
      <c r="AK363">
        <v>0.97</v>
      </c>
      <c r="AL363">
        <v>300</v>
      </c>
    </row>
    <row r="364" spans="36:38" x14ac:dyDescent="0.25">
      <c r="AK364" t="s">
        <v>372</v>
      </c>
    </row>
    <row r="365" spans="36:38" x14ac:dyDescent="0.25">
      <c r="AJ365" t="s">
        <v>883</v>
      </c>
      <c r="AK365">
        <v>1.48</v>
      </c>
    </row>
    <row r="366" spans="36:38" x14ac:dyDescent="0.25">
      <c r="AK366" t="s">
        <v>372</v>
      </c>
    </row>
    <row r="367" spans="36:38" x14ac:dyDescent="0.25">
      <c r="AJ367" t="s">
        <v>448</v>
      </c>
      <c r="AK367">
        <v>24.49</v>
      </c>
    </row>
    <row r="368" spans="36:38" x14ac:dyDescent="0.25">
      <c r="AK368" t="s">
        <v>372</v>
      </c>
    </row>
    <row r="369" spans="36:38" x14ac:dyDescent="0.25">
      <c r="AJ369" t="s">
        <v>882</v>
      </c>
      <c r="AK369">
        <v>0</v>
      </c>
    </row>
    <row r="370" spans="36:38" x14ac:dyDescent="0.25">
      <c r="AK370" t="s">
        <v>372</v>
      </c>
    </row>
    <row r="371" spans="36:38" x14ac:dyDescent="0.25">
      <c r="AJ371" t="s">
        <v>880</v>
      </c>
      <c r="AK371">
        <v>22.21</v>
      </c>
    </row>
    <row r="372" spans="36:38" x14ac:dyDescent="0.25">
      <c r="AK372" t="s">
        <v>372</v>
      </c>
    </row>
    <row r="373" spans="36:38" x14ac:dyDescent="0.25">
      <c r="AJ373" t="s">
        <v>881</v>
      </c>
      <c r="AK373">
        <v>14.39</v>
      </c>
    </row>
    <row r="374" spans="36:38" x14ac:dyDescent="0.25">
      <c r="AK374" t="s">
        <v>372</v>
      </c>
    </row>
    <row r="375" spans="36:38" x14ac:dyDescent="0.25">
      <c r="AJ375" t="s">
        <v>889</v>
      </c>
      <c r="AK375">
        <v>30.11</v>
      </c>
    </row>
    <row r="376" spans="36:38" x14ac:dyDescent="0.25">
      <c r="AK376" t="s">
        <v>372</v>
      </c>
    </row>
    <row r="377" spans="36:38" x14ac:dyDescent="0.25">
      <c r="AJ377" t="s">
        <v>888</v>
      </c>
      <c r="AK377">
        <v>6.35</v>
      </c>
    </row>
    <row r="378" spans="36:38" x14ac:dyDescent="0.25">
      <c r="AK378" t="s">
        <v>372</v>
      </c>
    </row>
    <row r="379" spans="36:38" x14ac:dyDescent="0.25">
      <c r="AJ379" t="s">
        <v>884</v>
      </c>
      <c r="AK379">
        <v>1.29</v>
      </c>
      <c r="AL379">
        <v>330</v>
      </c>
    </row>
    <row r="380" spans="36:38" x14ac:dyDescent="0.25">
      <c r="AK380" t="s">
        <v>372</v>
      </c>
    </row>
    <row r="381" spans="36:38" x14ac:dyDescent="0.25">
      <c r="AJ381" t="s">
        <v>883</v>
      </c>
      <c r="AK381">
        <v>1.79</v>
      </c>
    </row>
    <row r="382" spans="36:38" x14ac:dyDescent="0.25">
      <c r="AK382" t="s">
        <v>372</v>
      </c>
    </row>
    <row r="383" spans="36:38" x14ac:dyDescent="0.25">
      <c r="AJ383" t="s">
        <v>448</v>
      </c>
      <c r="AK383">
        <v>23.76</v>
      </c>
    </row>
    <row r="384" spans="36:38" x14ac:dyDescent="0.25">
      <c r="AK384" t="s">
        <v>372</v>
      </c>
    </row>
    <row r="385" spans="36:38" x14ac:dyDescent="0.25">
      <c r="AJ385" t="s">
        <v>882</v>
      </c>
      <c r="AK385">
        <v>0.01</v>
      </c>
    </row>
    <row r="386" spans="36:38" x14ac:dyDescent="0.25">
      <c r="AK386" t="s">
        <v>372</v>
      </c>
    </row>
    <row r="387" spans="36:38" x14ac:dyDescent="0.25">
      <c r="AJ387" t="s">
        <v>880</v>
      </c>
      <c r="AK387">
        <v>22.97</v>
      </c>
    </row>
    <row r="388" spans="36:38" x14ac:dyDescent="0.25">
      <c r="AK388" t="s">
        <v>372</v>
      </c>
    </row>
    <row r="389" spans="36:38" x14ac:dyDescent="0.25">
      <c r="AJ389" t="s">
        <v>881</v>
      </c>
      <c r="AK389">
        <v>13.43</v>
      </c>
    </row>
    <row r="390" spans="36:38" x14ac:dyDescent="0.25">
      <c r="AK390" t="s">
        <v>372</v>
      </c>
    </row>
    <row r="391" spans="36:38" x14ac:dyDescent="0.25">
      <c r="AJ391" t="s">
        <v>889</v>
      </c>
      <c r="AK391">
        <v>30.8</v>
      </c>
    </row>
    <row r="392" spans="36:38" x14ac:dyDescent="0.25">
      <c r="AK392" t="s">
        <v>372</v>
      </c>
    </row>
    <row r="393" spans="36:38" x14ac:dyDescent="0.25">
      <c r="AJ393" t="s">
        <v>888</v>
      </c>
      <c r="AK393">
        <v>5.96</v>
      </c>
    </row>
    <row r="394" spans="36:38" x14ac:dyDescent="0.25">
      <c r="AK394" t="s">
        <v>372</v>
      </c>
    </row>
    <row r="395" spans="36:38" x14ac:dyDescent="0.25">
      <c r="AJ395" t="s">
        <v>884</v>
      </c>
      <c r="AK395">
        <v>0.98</v>
      </c>
      <c r="AL395">
        <v>360</v>
      </c>
    </row>
    <row r="396" spans="36:38" x14ac:dyDescent="0.25">
      <c r="AK396" t="s">
        <v>372</v>
      </c>
    </row>
    <row r="397" spans="36:38" x14ac:dyDescent="0.25">
      <c r="AJ397" t="s">
        <v>883</v>
      </c>
      <c r="AK397">
        <v>1.71</v>
      </c>
    </row>
    <row r="398" spans="36:38" x14ac:dyDescent="0.25">
      <c r="AK398" t="s">
        <v>372</v>
      </c>
    </row>
    <row r="399" spans="36:38" x14ac:dyDescent="0.25">
      <c r="AJ399" t="s">
        <v>448</v>
      </c>
      <c r="AK399">
        <v>23.71</v>
      </c>
    </row>
    <row r="400" spans="36:38" x14ac:dyDescent="0.25">
      <c r="AK400" t="s">
        <v>372</v>
      </c>
    </row>
    <row r="401" spans="36:38" x14ac:dyDescent="0.25">
      <c r="AJ401" t="s">
        <v>882</v>
      </c>
      <c r="AK401">
        <v>0.01</v>
      </c>
    </row>
    <row r="402" spans="36:38" x14ac:dyDescent="0.25">
      <c r="AK402" t="s">
        <v>372</v>
      </c>
    </row>
    <row r="403" spans="36:38" x14ac:dyDescent="0.25">
      <c r="AJ403" t="s">
        <v>880</v>
      </c>
      <c r="AK403">
        <v>21.36</v>
      </c>
    </row>
    <row r="404" spans="36:38" x14ac:dyDescent="0.25">
      <c r="AK404" t="s">
        <v>372</v>
      </c>
    </row>
    <row r="405" spans="36:38" x14ac:dyDescent="0.25">
      <c r="AJ405" t="s">
        <v>881</v>
      </c>
      <c r="AK405">
        <v>11.89</v>
      </c>
    </row>
    <row r="406" spans="36:38" x14ac:dyDescent="0.25">
      <c r="AK406" t="s">
        <v>372</v>
      </c>
    </row>
    <row r="407" spans="36:38" x14ac:dyDescent="0.25">
      <c r="AJ407" t="s">
        <v>889</v>
      </c>
      <c r="AK407">
        <v>34.78</v>
      </c>
    </row>
    <row r="408" spans="36:38" x14ac:dyDescent="0.25">
      <c r="AK408" t="s">
        <v>372</v>
      </c>
    </row>
    <row r="409" spans="36:38" x14ac:dyDescent="0.25">
      <c r="AJ409" t="s">
        <v>888</v>
      </c>
      <c r="AK409">
        <v>5.57</v>
      </c>
    </row>
    <row r="410" spans="36:38" x14ac:dyDescent="0.25">
      <c r="AK410" t="s">
        <v>372</v>
      </c>
    </row>
    <row r="411" spans="36:38" x14ac:dyDescent="0.25">
      <c r="AJ411" t="s">
        <v>884</v>
      </c>
      <c r="AK411">
        <v>1.04</v>
      </c>
      <c r="AL411">
        <v>390</v>
      </c>
    </row>
    <row r="412" spans="36:38" x14ac:dyDescent="0.25">
      <c r="AK412" t="s">
        <v>372</v>
      </c>
    </row>
    <row r="413" spans="36:38" x14ac:dyDescent="0.25">
      <c r="AJ413" t="s">
        <v>883</v>
      </c>
      <c r="AK413">
        <v>1.32</v>
      </c>
    </row>
    <row r="414" spans="36:38" x14ac:dyDescent="0.25">
      <c r="AK414" t="s">
        <v>372</v>
      </c>
    </row>
    <row r="415" spans="36:38" x14ac:dyDescent="0.25">
      <c r="AJ415" t="s">
        <v>448</v>
      </c>
      <c r="AK415">
        <v>24.31</v>
      </c>
    </row>
    <row r="416" spans="36:38" x14ac:dyDescent="0.25">
      <c r="AK416" t="s">
        <v>372</v>
      </c>
    </row>
    <row r="417" spans="36:38" x14ac:dyDescent="0.25">
      <c r="AJ417" t="s">
        <v>882</v>
      </c>
      <c r="AK417">
        <v>0.01</v>
      </c>
    </row>
    <row r="418" spans="36:38" x14ac:dyDescent="0.25">
      <c r="AK418" t="s">
        <v>372</v>
      </c>
    </row>
    <row r="419" spans="36:38" x14ac:dyDescent="0.25">
      <c r="AJ419" t="s">
        <v>880</v>
      </c>
      <c r="AK419">
        <v>22.39</v>
      </c>
    </row>
    <row r="420" spans="36:38" x14ac:dyDescent="0.25">
      <c r="AK420" t="s">
        <v>372</v>
      </c>
    </row>
    <row r="421" spans="36:38" x14ac:dyDescent="0.25">
      <c r="AJ421" t="s">
        <v>881</v>
      </c>
      <c r="AK421">
        <v>11.07</v>
      </c>
    </row>
    <row r="422" spans="36:38" x14ac:dyDescent="0.25">
      <c r="AK422" t="s">
        <v>372</v>
      </c>
    </row>
    <row r="423" spans="36:38" x14ac:dyDescent="0.25">
      <c r="AJ423" t="s">
        <v>889</v>
      </c>
      <c r="AK423">
        <v>33.56</v>
      </c>
    </row>
    <row r="424" spans="36:38" x14ac:dyDescent="0.25">
      <c r="AK424" t="s">
        <v>372</v>
      </c>
    </row>
    <row r="425" spans="36:38" x14ac:dyDescent="0.25">
      <c r="AJ425" t="s">
        <v>888</v>
      </c>
      <c r="AK425">
        <v>6.3</v>
      </c>
    </row>
    <row r="426" spans="36:38" x14ac:dyDescent="0.25">
      <c r="AK426" t="s">
        <v>372</v>
      </c>
    </row>
    <row r="427" spans="36:38" x14ac:dyDescent="0.25">
      <c r="AJ427" t="s">
        <v>884</v>
      </c>
      <c r="AK427">
        <v>1.28</v>
      </c>
      <c r="AL427">
        <v>420</v>
      </c>
    </row>
    <row r="428" spans="36:38" x14ac:dyDescent="0.25">
      <c r="AK428" t="s">
        <v>372</v>
      </c>
    </row>
    <row r="429" spans="36:38" x14ac:dyDescent="0.25">
      <c r="AJ429" t="s">
        <v>883</v>
      </c>
      <c r="AK429">
        <v>1.6</v>
      </c>
    </row>
    <row r="430" spans="36:38" x14ac:dyDescent="0.25">
      <c r="AK430" t="s">
        <v>372</v>
      </c>
    </row>
    <row r="431" spans="36:38" x14ac:dyDescent="0.25">
      <c r="AJ431" t="s">
        <v>448</v>
      </c>
      <c r="AK431">
        <v>22.89</v>
      </c>
    </row>
    <row r="432" spans="36:38" x14ac:dyDescent="0.25">
      <c r="AK432" t="s">
        <v>372</v>
      </c>
    </row>
    <row r="433" spans="36:38" x14ac:dyDescent="0.25">
      <c r="AJ433" t="s">
        <v>882</v>
      </c>
      <c r="AK433">
        <v>0.01</v>
      </c>
    </row>
    <row r="434" spans="36:38" x14ac:dyDescent="0.25">
      <c r="AK434" t="s">
        <v>372</v>
      </c>
    </row>
    <row r="435" spans="36:38" x14ac:dyDescent="0.25">
      <c r="AJ435" t="s">
        <v>880</v>
      </c>
      <c r="AK435">
        <v>24.7</v>
      </c>
    </row>
    <row r="436" spans="36:38" x14ac:dyDescent="0.25">
      <c r="AK436" t="s">
        <v>372</v>
      </c>
    </row>
    <row r="437" spans="36:38" x14ac:dyDescent="0.25">
      <c r="AJ437" t="s">
        <v>881</v>
      </c>
      <c r="AK437">
        <v>10.87</v>
      </c>
    </row>
    <row r="438" spans="36:38" x14ac:dyDescent="0.25">
      <c r="AK438" t="s">
        <v>372</v>
      </c>
    </row>
    <row r="439" spans="36:38" x14ac:dyDescent="0.25">
      <c r="AJ439" t="s">
        <v>889</v>
      </c>
      <c r="AK439">
        <v>34.1</v>
      </c>
    </row>
    <row r="440" spans="36:38" x14ac:dyDescent="0.25">
      <c r="AK440" t="s">
        <v>372</v>
      </c>
    </row>
    <row r="441" spans="36:38" x14ac:dyDescent="0.25">
      <c r="AJ441" t="s">
        <v>888</v>
      </c>
      <c r="AK441">
        <v>4.57</v>
      </c>
    </row>
    <row r="442" spans="36:38" x14ac:dyDescent="0.25">
      <c r="AK442" t="s">
        <v>372</v>
      </c>
    </row>
    <row r="443" spans="36:38" x14ac:dyDescent="0.25">
      <c r="AJ443" t="s">
        <v>884</v>
      </c>
      <c r="AK443">
        <v>0.64</v>
      </c>
      <c r="AL443">
        <v>450</v>
      </c>
    </row>
    <row r="444" spans="36:38" x14ac:dyDescent="0.25">
      <c r="AK444" t="s">
        <v>372</v>
      </c>
    </row>
    <row r="445" spans="36:38" x14ac:dyDescent="0.25">
      <c r="AJ445" t="s">
        <v>883</v>
      </c>
      <c r="AK445">
        <v>1.3</v>
      </c>
    </row>
    <row r="446" spans="36:38" x14ac:dyDescent="0.25">
      <c r="AK446" t="s">
        <v>372</v>
      </c>
    </row>
    <row r="447" spans="36:38" x14ac:dyDescent="0.25">
      <c r="AJ447" t="s">
        <v>448</v>
      </c>
      <c r="AK447">
        <v>22.93</v>
      </c>
    </row>
    <row r="448" spans="36:38" x14ac:dyDescent="0.25">
      <c r="AK448" t="s">
        <v>372</v>
      </c>
    </row>
    <row r="449" spans="36:38" x14ac:dyDescent="0.25">
      <c r="AJ449" t="s">
        <v>882</v>
      </c>
      <c r="AK449">
        <v>0.01</v>
      </c>
    </row>
    <row r="450" spans="36:38" x14ac:dyDescent="0.25">
      <c r="AK450" t="s">
        <v>372</v>
      </c>
    </row>
    <row r="451" spans="36:38" x14ac:dyDescent="0.25">
      <c r="AJ451" t="s">
        <v>880</v>
      </c>
      <c r="AK451">
        <v>22.17</v>
      </c>
    </row>
    <row r="452" spans="36:38" x14ac:dyDescent="0.25">
      <c r="AK452" t="s">
        <v>372</v>
      </c>
    </row>
    <row r="453" spans="36:38" x14ac:dyDescent="0.25">
      <c r="AJ453" t="s">
        <v>881</v>
      </c>
      <c r="AK453">
        <v>11.91</v>
      </c>
    </row>
    <row r="454" spans="36:38" x14ac:dyDescent="0.25">
      <c r="AK454" t="s">
        <v>372</v>
      </c>
    </row>
    <row r="455" spans="36:38" x14ac:dyDescent="0.25">
      <c r="AJ455" t="s">
        <v>889</v>
      </c>
      <c r="AK455">
        <v>37.32</v>
      </c>
    </row>
    <row r="456" spans="36:38" x14ac:dyDescent="0.25">
      <c r="AK456" t="s">
        <v>372</v>
      </c>
    </row>
    <row r="457" spans="36:38" x14ac:dyDescent="0.25">
      <c r="AJ457" t="s">
        <v>888</v>
      </c>
      <c r="AK457">
        <v>3.72</v>
      </c>
    </row>
    <row r="458" spans="36:38" x14ac:dyDescent="0.25">
      <c r="AK458" t="s">
        <v>372</v>
      </c>
    </row>
    <row r="459" spans="36:38" x14ac:dyDescent="0.25">
      <c r="AJ459" t="s">
        <v>884</v>
      </c>
      <c r="AK459">
        <v>0.69</v>
      </c>
      <c r="AL459">
        <v>480</v>
      </c>
    </row>
    <row r="460" spans="36:38" x14ac:dyDescent="0.25">
      <c r="AK460" t="s">
        <v>372</v>
      </c>
    </row>
    <row r="461" spans="36:38" x14ac:dyDescent="0.25">
      <c r="AJ461" t="s">
        <v>883</v>
      </c>
      <c r="AK461">
        <v>1.24</v>
      </c>
    </row>
    <row r="462" spans="36:38" x14ac:dyDescent="0.25">
      <c r="AK462" t="s">
        <v>372</v>
      </c>
    </row>
    <row r="463" spans="36:38" x14ac:dyDescent="0.25">
      <c r="AJ463" t="s">
        <v>448</v>
      </c>
      <c r="AK463">
        <v>22.84</v>
      </c>
    </row>
    <row r="464" spans="36:38" x14ac:dyDescent="0.25">
      <c r="AK464" t="s">
        <v>372</v>
      </c>
    </row>
    <row r="465" spans="36:38" x14ac:dyDescent="0.25">
      <c r="AJ465" t="s">
        <v>882</v>
      </c>
      <c r="AK465">
        <v>0.01</v>
      </c>
    </row>
    <row r="466" spans="36:38" x14ac:dyDescent="0.25">
      <c r="AK466" t="s">
        <v>372</v>
      </c>
    </row>
    <row r="467" spans="36:38" x14ac:dyDescent="0.25">
      <c r="AJ467" t="s">
        <v>880</v>
      </c>
      <c r="AK467">
        <v>22.28</v>
      </c>
    </row>
    <row r="468" spans="36:38" x14ac:dyDescent="0.25">
      <c r="AK468" t="s">
        <v>372</v>
      </c>
    </row>
    <row r="469" spans="36:38" x14ac:dyDescent="0.25">
      <c r="AJ469" t="s">
        <v>881</v>
      </c>
      <c r="AK469">
        <v>12.24</v>
      </c>
    </row>
    <row r="470" spans="36:38" x14ac:dyDescent="0.25">
      <c r="AK470" t="s">
        <v>372</v>
      </c>
    </row>
    <row r="471" spans="36:38" x14ac:dyDescent="0.25">
      <c r="AJ471" t="s">
        <v>889</v>
      </c>
      <c r="AK471">
        <v>35.770000000000003</v>
      </c>
    </row>
    <row r="472" spans="36:38" x14ac:dyDescent="0.25">
      <c r="AK472" t="s">
        <v>372</v>
      </c>
    </row>
    <row r="473" spans="36:38" x14ac:dyDescent="0.25">
      <c r="AJ473" t="s">
        <v>888</v>
      </c>
      <c r="AK473">
        <v>4.93</v>
      </c>
    </row>
    <row r="474" spans="36:38" x14ac:dyDescent="0.25">
      <c r="AK474" t="s">
        <v>372</v>
      </c>
    </row>
    <row r="475" spans="36:38" x14ac:dyDescent="0.25">
      <c r="AJ475" t="s">
        <v>884</v>
      </c>
      <c r="AK475">
        <v>1.39</v>
      </c>
      <c r="AL475">
        <v>510</v>
      </c>
    </row>
    <row r="476" spans="36:38" x14ac:dyDescent="0.25">
      <c r="AK476" t="s">
        <v>372</v>
      </c>
    </row>
    <row r="477" spans="36:38" x14ac:dyDescent="0.25">
      <c r="AJ477" t="s">
        <v>883</v>
      </c>
      <c r="AK477">
        <v>1.61</v>
      </c>
    </row>
    <row r="478" spans="36:38" x14ac:dyDescent="0.25">
      <c r="AK478" t="s">
        <v>372</v>
      </c>
    </row>
    <row r="479" spans="36:38" x14ac:dyDescent="0.25">
      <c r="AJ479" t="s">
        <v>448</v>
      </c>
      <c r="AK479">
        <v>21.62</v>
      </c>
    </row>
    <row r="480" spans="36:38" x14ac:dyDescent="0.25">
      <c r="AK480" t="s">
        <v>372</v>
      </c>
    </row>
    <row r="481" spans="36:38" x14ac:dyDescent="0.25">
      <c r="AJ481" t="s">
        <v>882</v>
      </c>
      <c r="AK481">
        <v>0</v>
      </c>
    </row>
    <row r="482" spans="36:38" x14ac:dyDescent="0.25">
      <c r="AK482" t="s">
        <v>372</v>
      </c>
    </row>
    <row r="483" spans="36:38" x14ac:dyDescent="0.25">
      <c r="AJ483" t="s">
        <v>880</v>
      </c>
      <c r="AK483">
        <v>23.96</v>
      </c>
    </row>
    <row r="484" spans="36:38" x14ac:dyDescent="0.25">
      <c r="AK484" t="s">
        <v>372</v>
      </c>
    </row>
    <row r="485" spans="36:38" x14ac:dyDescent="0.25">
      <c r="AJ485" t="s">
        <v>881</v>
      </c>
      <c r="AK485">
        <v>10.08</v>
      </c>
    </row>
    <row r="486" spans="36:38" x14ac:dyDescent="0.25">
      <c r="AK486" t="s">
        <v>372</v>
      </c>
    </row>
    <row r="487" spans="36:38" x14ac:dyDescent="0.25">
      <c r="AJ487" t="s">
        <v>889</v>
      </c>
      <c r="AK487">
        <v>35.78</v>
      </c>
    </row>
    <row r="488" spans="36:38" x14ac:dyDescent="0.25">
      <c r="AK488" t="s">
        <v>372</v>
      </c>
    </row>
    <row r="489" spans="36:38" x14ac:dyDescent="0.25">
      <c r="AJ489" t="s">
        <v>888</v>
      </c>
      <c r="AK489">
        <v>5.55</v>
      </c>
    </row>
    <row r="490" spans="36:38" x14ac:dyDescent="0.25">
      <c r="AK490" t="s">
        <v>372</v>
      </c>
    </row>
    <row r="491" spans="36:38" x14ac:dyDescent="0.25">
      <c r="AJ491" t="s">
        <v>884</v>
      </c>
      <c r="AK491">
        <v>1.2</v>
      </c>
      <c r="AL491">
        <v>540</v>
      </c>
    </row>
    <row r="492" spans="36:38" x14ac:dyDescent="0.25">
      <c r="AK492" t="s">
        <v>372</v>
      </c>
    </row>
    <row r="493" spans="36:38" x14ac:dyDescent="0.25">
      <c r="AJ493" t="s">
        <v>883</v>
      </c>
      <c r="AK493">
        <v>1.64</v>
      </c>
    </row>
    <row r="494" spans="36:38" x14ac:dyDescent="0.25">
      <c r="AK494" t="s">
        <v>372</v>
      </c>
    </row>
    <row r="495" spans="36:38" x14ac:dyDescent="0.25">
      <c r="AJ495" t="s">
        <v>448</v>
      </c>
      <c r="AK495">
        <v>22.37</v>
      </c>
    </row>
    <row r="496" spans="36:38" x14ac:dyDescent="0.25">
      <c r="AK496" t="s">
        <v>372</v>
      </c>
    </row>
    <row r="497" spans="36:38" x14ac:dyDescent="0.25">
      <c r="AJ497" t="s">
        <v>882</v>
      </c>
      <c r="AK497">
        <v>0.01</v>
      </c>
    </row>
    <row r="498" spans="36:38" x14ac:dyDescent="0.25">
      <c r="AK498" t="s">
        <v>372</v>
      </c>
    </row>
    <row r="499" spans="36:38" x14ac:dyDescent="0.25">
      <c r="AJ499" t="s">
        <v>880</v>
      </c>
      <c r="AK499">
        <v>23.91</v>
      </c>
    </row>
    <row r="500" spans="36:38" x14ac:dyDescent="0.25">
      <c r="AK500" t="s">
        <v>372</v>
      </c>
    </row>
    <row r="501" spans="36:38" x14ac:dyDescent="0.25">
      <c r="AJ501" t="s">
        <v>881</v>
      </c>
      <c r="AK501">
        <v>12.43</v>
      </c>
    </row>
    <row r="502" spans="36:38" x14ac:dyDescent="0.25">
      <c r="AK502" t="s">
        <v>372</v>
      </c>
    </row>
    <row r="503" spans="36:38" x14ac:dyDescent="0.25">
      <c r="AJ503" t="s">
        <v>889</v>
      </c>
      <c r="AK503">
        <v>33.200000000000003</v>
      </c>
    </row>
    <row r="504" spans="36:38" x14ac:dyDescent="0.25">
      <c r="AK504" t="s">
        <v>372</v>
      </c>
    </row>
    <row r="505" spans="36:38" x14ac:dyDescent="0.25">
      <c r="AJ505" t="s">
        <v>888</v>
      </c>
      <c r="AK505">
        <v>5.24</v>
      </c>
    </row>
    <row r="506" spans="36:38" x14ac:dyDescent="0.25">
      <c r="AK506" t="s">
        <v>372</v>
      </c>
    </row>
    <row r="507" spans="36:38" x14ac:dyDescent="0.25">
      <c r="AJ507" t="s">
        <v>884</v>
      </c>
      <c r="AK507">
        <v>0.44</v>
      </c>
      <c r="AL507">
        <v>570</v>
      </c>
    </row>
    <row r="508" spans="36:38" x14ac:dyDescent="0.25">
      <c r="AK508" t="s">
        <v>372</v>
      </c>
    </row>
    <row r="509" spans="36:38" x14ac:dyDescent="0.25">
      <c r="AJ509" t="s">
        <v>883</v>
      </c>
      <c r="AK509">
        <v>1.22</v>
      </c>
    </row>
    <row r="510" spans="36:38" x14ac:dyDescent="0.25">
      <c r="AK510" t="s">
        <v>372</v>
      </c>
    </row>
    <row r="511" spans="36:38" x14ac:dyDescent="0.25">
      <c r="AJ511" t="s">
        <v>448</v>
      </c>
      <c r="AK511">
        <v>20.49</v>
      </c>
    </row>
    <row r="512" spans="36:38" x14ac:dyDescent="0.25">
      <c r="AK512" t="s">
        <v>372</v>
      </c>
    </row>
    <row r="513" spans="36:38" x14ac:dyDescent="0.25">
      <c r="AJ513" t="s">
        <v>882</v>
      </c>
      <c r="AK513">
        <v>0</v>
      </c>
    </row>
    <row r="514" spans="36:38" x14ac:dyDescent="0.25">
      <c r="AK514" t="s">
        <v>372</v>
      </c>
    </row>
    <row r="515" spans="36:38" x14ac:dyDescent="0.25">
      <c r="AJ515" t="s">
        <v>880</v>
      </c>
      <c r="AK515">
        <v>24.32</v>
      </c>
    </row>
    <row r="516" spans="36:38" x14ac:dyDescent="0.25">
      <c r="AK516" t="s">
        <v>372</v>
      </c>
    </row>
    <row r="517" spans="36:38" x14ac:dyDescent="0.25">
      <c r="AJ517" t="s">
        <v>881</v>
      </c>
      <c r="AK517">
        <v>14.51</v>
      </c>
    </row>
    <row r="518" spans="36:38" x14ac:dyDescent="0.25">
      <c r="AK518" t="s">
        <v>372</v>
      </c>
    </row>
    <row r="519" spans="36:38" x14ac:dyDescent="0.25">
      <c r="AJ519" t="s">
        <v>889</v>
      </c>
      <c r="AK519">
        <v>33.18</v>
      </c>
    </row>
    <row r="520" spans="36:38" x14ac:dyDescent="0.25">
      <c r="AK520" t="s">
        <v>372</v>
      </c>
    </row>
    <row r="521" spans="36:38" x14ac:dyDescent="0.25">
      <c r="AJ521" t="s">
        <v>888</v>
      </c>
      <c r="AK521">
        <v>5.84</v>
      </c>
    </row>
    <row r="522" spans="36:38" x14ac:dyDescent="0.25">
      <c r="AK522" t="s">
        <v>372</v>
      </c>
    </row>
    <row r="523" spans="36:38" x14ac:dyDescent="0.25">
      <c r="AJ523" t="s">
        <v>884</v>
      </c>
      <c r="AK523">
        <v>0.46</v>
      </c>
      <c r="AL523">
        <v>600</v>
      </c>
    </row>
    <row r="524" spans="36:38" x14ac:dyDescent="0.25">
      <c r="AK524" t="s">
        <v>372</v>
      </c>
    </row>
    <row r="525" spans="36:38" x14ac:dyDescent="0.25">
      <c r="AJ525" t="s">
        <v>883</v>
      </c>
      <c r="AK525">
        <v>0.94</v>
      </c>
    </row>
    <row r="526" spans="36:38" x14ac:dyDescent="0.25">
      <c r="AK526" t="s">
        <v>372</v>
      </c>
    </row>
    <row r="527" spans="36:38" x14ac:dyDescent="0.25">
      <c r="AJ527" t="s">
        <v>448</v>
      </c>
      <c r="AK527">
        <v>20.97</v>
      </c>
    </row>
    <row r="528" spans="36:38" x14ac:dyDescent="0.25">
      <c r="AK528" t="s">
        <v>372</v>
      </c>
    </row>
    <row r="529" spans="36:38" x14ac:dyDescent="0.25">
      <c r="AJ529" t="s">
        <v>882</v>
      </c>
      <c r="AK529">
        <v>0.01</v>
      </c>
    </row>
    <row r="530" spans="36:38" x14ac:dyDescent="0.25">
      <c r="AK530" t="s">
        <v>372</v>
      </c>
    </row>
    <row r="531" spans="36:38" x14ac:dyDescent="0.25">
      <c r="AJ531" t="s">
        <v>880</v>
      </c>
      <c r="AK531">
        <v>25.01</v>
      </c>
    </row>
    <row r="532" spans="36:38" x14ac:dyDescent="0.25">
      <c r="AK532" t="s">
        <v>372</v>
      </c>
    </row>
    <row r="533" spans="36:38" x14ac:dyDescent="0.25">
      <c r="AJ533" t="s">
        <v>881</v>
      </c>
      <c r="AK533">
        <v>15.17</v>
      </c>
    </row>
    <row r="534" spans="36:38" x14ac:dyDescent="0.25">
      <c r="AK534" t="s">
        <v>372</v>
      </c>
    </row>
    <row r="535" spans="36:38" x14ac:dyDescent="0.25">
      <c r="AJ535" t="s">
        <v>889</v>
      </c>
      <c r="AK535">
        <v>32.950000000000003</v>
      </c>
    </row>
    <row r="536" spans="36:38" x14ac:dyDescent="0.25">
      <c r="AK536" t="s">
        <v>372</v>
      </c>
    </row>
    <row r="537" spans="36:38" x14ac:dyDescent="0.25">
      <c r="AJ537" t="s">
        <v>888</v>
      </c>
      <c r="AK537">
        <v>4.49</v>
      </c>
    </row>
    <row r="538" spans="36:38" x14ac:dyDescent="0.25">
      <c r="AK538" t="s">
        <v>372</v>
      </c>
    </row>
    <row r="539" spans="36:38" x14ac:dyDescent="0.25">
      <c r="AJ539" t="s">
        <v>884</v>
      </c>
      <c r="AK539">
        <v>0.83</v>
      </c>
      <c r="AL539">
        <v>630</v>
      </c>
    </row>
    <row r="540" spans="36:38" x14ac:dyDescent="0.25">
      <c r="AK540" t="s">
        <v>372</v>
      </c>
    </row>
    <row r="541" spans="36:38" x14ac:dyDescent="0.25">
      <c r="AJ541" t="s">
        <v>883</v>
      </c>
      <c r="AK541">
        <v>1.18</v>
      </c>
    </row>
    <row r="542" spans="36:38" x14ac:dyDescent="0.25">
      <c r="AK542" t="s">
        <v>372</v>
      </c>
    </row>
    <row r="543" spans="36:38" x14ac:dyDescent="0.25">
      <c r="AJ543" t="s">
        <v>448</v>
      </c>
      <c r="AK543">
        <v>21.79</v>
      </c>
    </row>
    <row r="544" spans="36:38" x14ac:dyDescent="0.25">
      <c r="AK544" t="s">
        <v>372</v>
      </c>
    </row>
    <row r="545" spans="36:38" x14ac:dyDescent="0.25">
      <c r="AJ545" t="s">
        <v>882</v>
      </c>
      <c r="AK545">
        <v>0</v>
      </c>
    </row>
    <row r="546" spans="36:38" x14ac:dyDescent="0.25">
      <c r="AK546" t="s">
        <v>372</v>
      </c>
    </row>
    <row r="547" spans="36:38" x14ac:dyDescent="0.25">
      <c r="AJ547" t="s">
        <v>880</v>
      </c>
      <c r="AK547">
        <v>24.56</v>
      </c>
    </row>
    <row r="548" spans="36:38" x14ac:dyDescent="0.25">
      <c r="AK548" t="s">
        <v>372</v>
      </c>
    </row>
    <row r="549" spans="36:38" x14ac:dyDescent="0.25">
      <c r="AJ549" t="s">
        <v>881</v>
      </c>
      <c r="AK549">
        <v>12.25</v>
      </c>
    </row>
    <row r="550" spans="36:38" x14ac:dyDescent="0.25">
      <c r="AK550" t="s">
        <v>372</v>
      </c>
    </row>
    <row r="551" spans="36:38" x14ac:dyDescent="0.25">
      <c r="AJ551" t="s">
        <v>889</v>
      </c>
      <c r="AK551">
        <v>34.799999999999997</v>
      </c>
    </row>
    <row r="552" spans="36:38" x14ac:dyDescent="0.25">
      <c r="AK552" t="s">
        <v>372</v>
      </c>
    </row>
    <row r="553" spans="36:38" x14ac:dyDescent="0.25">
      <c r="AJ553" t="s">
        <v>888</v>
      </c>
      <c r="AK553">
        <v>4.59</v>
      </c>
    </row>
    <row r="554" spans="36:38" x14ac:dyDescent="0.25">
      <c r="AK554" t="s">
        <v>372</v>
      </c>
    </row>
    <row r="555" spans="36:38" x14ac:dyDescent="0.25">
      <c r="AJ555" t="s">
        <v>884</v>
      </c>
      <c r="AK555">
        <v>0.49</v>
      </c>
      <c r="AL555">
        <v>660</v>
      </c>
    </row>
    <row r="556" spans="36:38" x14ac:dyDescent="0.25">
      <c r="AK556" t="s">
        <v>372</v>
      </c>
    </row>
    <row r="557" spans="36:38" x14ac:dyDescent="0.25">
      <c r="AJ557" t="s">
        <v>883</v>
      </c>
      <c r="AK557">
        <v>0.86</v>
      </c>
    </row>
    <row r="558" spans="36:38" x14ac:dyDescent="0.25">
      <c r="AK558" t="s">
        <v>372</v>
      </c>
    </row>
    <row r="559" spans="36:38" x14ac:dyDescent="0.25">
      <c r="AJ559" t="s">
        <v>448</v>
      </c>
      <c r="AK559">
        <v>18.82</v>
      </c>
    </row>
    <row r="560" spans="36:38" x14ac:dyDescent="0.25">
      <c r="AK560" t="s">
        <v>372</v>
      </c>
    </row>
    <row r="561" spans="36:38" x14ac:dyDescent="0.25">
      <c r="AJ561" t="s">
        <v>882</v>
      </c>
      <c r="AK561">
        <v>0.01</v>
      </c>
    </row>
    <row r="562" spans="36:38" x14ac:dyDescent="0.25">
      <c r="AK562" t="s">
        <v>372</v>
      </c>
    </row>
    <row r="563" spans="36:38" x14ac:dyDescent="0.25">
      <c r="AJ563" t="s">
        <v>880</v>
      </c>
      <c r="AK563">
        <v>24.95</v>
      </c>
    </row>
    <row r="564" spans="36:38" x14ac:dyDescent="0.25">
      <c r="AK564" t="s">
        <v>372</v>
      </c>
    </row>
    <row r="565" spans="36:38" x14ac:dyDescent="0.25">
      <c r="AJ565" t="s">
        <v>881</v>
      </c>
      <c r="AK565">
        <v>14.3</v>
      </c>
    </row>
    <row r="566" spans="36:38" x14ac:dyDescent="0.25">
      <c r="AK566" t="s">
        <v>372</v>
      </c>
    </row>
    <row r="567" spans="36:38" x14ac:dyDescent="0.25">
      <c r="AJ567" t="s">
        <v>889</v>
      </c>
      <c r="AK567">
        <v>35.520000000000003</v>
      </c>
    </row>
    <row r="568" spans="36:38" x14ac:dyDescent="0.25">
      <c r="AK568" t="s">
        <v>372</v>
      </c>
    </row>
    <row r="569" spans="36:38" x14ac:dyDescent="0.25">
      <c r="AJ569" t="s">
        <v>888</v>
      </c>
      <c r="AK569">
        <v>5.05</v>
      </c>
    </row>
    <row r="570" spans="36:38" x14ac:dyDescent="0.25">
      <c r="AK570" t="s">
        <v>372</v>
      </c>
    </row>
    <row r="571" spans="36:38" x14ac:dyDescent="0.25">
      <c r="AJ571" t="s">
        <v>884</v>
      </c>
      <c r="AK571">
        <v>0.49</v>
      </c>
      <c r="AL571">
        <v>690</v>
      </c>
    </row>
    <row r="572" spans="36:38" x14ac:dyDescent="0.25">
      <c r="AK572" t="s">
        <v>372</v>
      </c>
    </row>
    <row r="573" spans="36:38" x14ac:dyDescent="0.25">
      <c r="AJ573" t="s">
        <v>883</v>
      </c>
      <c r="AK573">
        <v>0.89</v>
      </c>
    </row>
    <row r="574" spans="36:38" x14ac:dyDescent="0.25">
      <c r="AK574" t="s">
        <v>372</v>
      </c>
    </row>
    <row r="575" spans="36:38" x14ac:dyDescent="0.25">
      <c r="AJ575" t="s">
        <v>448</v>
      </c>
      <c r="AK575">
        <v>22.3</v>
      </c>
    </row>
    <row r="576" spans="36:38" x14ac:dyDescent="0.25">
      <c r="AK576" t="s">
        <v>372</v>
      </c>
    </row>
    <row r="577" spans="36:38" x14ac:dyDescent="0.25">
      <c r="AJ577" t="s">
        <v>882</v>
      </c>
      <c r="AK577">
        <v>0.01</v>
      </c>
    </row>
    <row r="578" spans="36:38" x14ac:dyDescent="0.25">
      <c r="AK578" t="s">
        <v>372</v>
      </c>
    </row>
    <row r="579" spans="36:38" x14ac:dyDescent="0.25">
      <c r="AJ579" t="s">
        <v>880</v>
      </c>
      <c r="AK579">
        <v>24.45</v>
      </c>
    </row>
    <row r="580" spans="36:38" x14ac:dyDescent="0.25">
      <c r="AK580" t="s">
        <v>372</v>
      </c>
    </row>
    <row r="581" spans="36:38" x14ac:dyDescent="0.25">
      <c r="AJ581" t="s">
        <v>881</v>
      </c>
      <c r="AK581">
        <v>12.86</v>
      </c>
    </row>
    <row r="582" spans="36:38" x14ac:dyDescent="0.25">
      <c r="AK582" t="s">
        <v>372</v>
      </c>
    </row>
    <row r="583" spans="36:38" x14ac:dyDescent="0.25">
      <c r="AJ583" t="s">
        <v>889</v>
      </c>
      <c r="AK583">
        <v>34.92</v>
      </c>
    </row>
    <row r="584" spans="36:38" x14ac:dyDescent="0.25">
      <c r="AK584" t="s">
        <v>372</v>
      </c>
    </row>
    <row r="585" spans="36:38" x14ac:dyDescent="0.25">
      <c r="AJ585" t="s">
        <v>888</v>
      </c>
      <c r="AK585">
        <v>4.08</v>
      </c>
    </row>
    <row r="586" spans="36:38" x14ac:dyDescent="0.25">
      <c r="AK586" t="s">
        <v>372</v>
      </c>
    </row>
    <row r="589" spans="36:38" x14ac:dyDescent="0.25">
      <c r="AJ589" t="s">
        <v>373</v>
      </c>
    </row>
    <row r="590" spans="36:38" x14ac:dyDescent="0.25">
      <c r="AJ590" t="s">
        <v>361</v>
      </c>
      <c r="AK590" t="s">
        <v>365</v>
      </c>
      <c r="AL590" t="s">
        <v>360</v>
      </c>
    </row>
    <row r="591" spans="36:38" x14ac:dyDescent="0.25">
      <c r="AK591" t="s">
        <v>371</v>
      </c>
    </row>
    <row r="592" spans="36:38" x14ac:dyDescent="0.25">
      <c r="AJ592" t="s">
        <v>884</v>
      </c>
      <c r="AK592">
        <v>704.88099999999997</v>
      </c>
      <c r="AL592">
        <v>0</v>
      </c>
    </row>
    <row r="593" spans="36:38" x14ac:dyDescent="0.25">
      <c r="AK593" t="s">
        <v>372</v>
      </c>
    </row>
    <row r="594" spans="36:38" x14ac:dyDescent="0.25">
      <c r="AJ594" t="s">
        <v>883</v>
      </c>
      <c r="AK594">
        <v>989.57899999999995</v>
      </c>
    </row>
    <row r="595" spans="36:38" x14ac:dyDescent="0.25">
      <c r="AK595" t="s">
        <v>372</v>
      </c>
    </row>
    <row r="596" spans="36:38" x14ac:dyDescent="0.25">
      <c r="AJ596" t="s">
        <v>448</v>
      </c>
      <c r="AK596">
        <v>9165.06</v>
      </c>
    </row>
    <row r="597" spans="36:38" x14ac:dyDescent="0.25">
      <c r="AK597" t="s">
        <v>372</v>
      </c>
    </row>
    <row r="598" spans="36:38" x14ac:dyDescent="0.25">
      <c r="AJ598" t="s">
        <v>882</v>
      </c>
      <c r="AK598">
        <v>3499.33</v>
      </c>
    </row>
    <row r="599" spans="36:38" x14ac:dyDescent="0.25">
      <c r="AK599" t="s">
        <v>372</v>
      </c>
    </row>
    <row r="600" spans="36:38" x14ac:dyDescent="0.25">
      <c r="AJ600" t="s">
        <v>880</v>
      </c>
      <c r="AK600">
        <v>2454.3200000000002</v>
      </c>
    </row>
    <row r="601" spans="36:38" x14ac:dyDescent="0.25">
      <c r="AK601" t="s">
        <v>372</v>
      </c>
    </row>
    <row r="602" spans="36:38" x14ac:dyDescent="0.25">
      <c r="AJ602" t="s">
        <v>881</v>
      </c>
      <c r="AK602">
        <v>1923.27</v>
      </c>
    </row>
    <row r="603" spans="36:38" x14ac:dyDescent="0.25">
      <c r="AK603" t="s">
        <v>372</v>
      </c>
    </row>
    <row r="604" spans="36:38" x14ac:dyDescent="0.25">
      <c r="AJ604" t="s">
        <v>889</v>
      </c>
      <c r="AK604">
        <v>3746.64</v>
      </c>
    </row>
    <row r="605" spans="36:38" x14ac:dyDescent="0.25">
      <c r="AK605" t="s">
        <v>372</v>
      </c>
    </row>
    <row r="606" spans="36:38" x14ac:dyDescent="0.25">
      <c r="AJ606" t="s">
        <v>888</v>
      </c>
      <c r="AK606">
        <v>1804.37</v>
      </c>
    </row>
    <row r="607" spans="36:38" x14ac:dyDescent="0.25">
      <c r="AK607" t="s">
        <v>372</v>
      </c>
    </row>
    <row r="608" spans="36:38" x14ac:dyDescent="0.25">
      <c r="AJ608" t="s">
        <v>884</v>
      </c>
      <c r="AK608">
        <v>594.971</v>
      </c>
      <c r="AL608">
        <v>30</v>
      </c>
    </row>
    <row r="609" spans="36:38" x14ac:dyDescent="0.25">
      <c r="AK609" t="s">
        <v>372</v>
      </c>
    </row>
    <row r="610" spans="36:38" x14ac:dyDescent="0.25">
      <c r="AJ610" t="s">
        <v>883</v>
      </c>
      <c r="AK610">
        <v>973.71500000000003</v>
      </c>
    </row>
    <row r="611" spans="36:38" x14ac:dyDescent="0.25">
      <c r="AK611" t="s">
        <v>372</v>
      </c>
    </row>
    <row r="612" spans="36:38" x14ac:dyDescent="0.25">
      <c r="AJ612" t="s">
        <v>448</v>
      </c>
      <c r="AK612">
        <v>9517.42</v>
      </c>
    </row>
    <row r="613" spans="36:38" x14ac:dyDescent="0.25">
      <c r="AK613" t="s">
        <v>372</v>
      </c>
    </row>
    <row r="614" spans="36:38" x14ac:dyDescent="0.25">
      <c r="AJ614" t="s">
        <v>882</v>
      </c>
      <c r="AK614">
        <v>1.7245900000000001</v>
      </c>
    </row>
    <row r="615" spans="36:38" x14ac:dyDescent="0.25">
      <c r="AK615" t="s">
        <v>372</v>
      </c>
    </row>
    <row r="616" spans="36:38" x14ac:dyDescent="0.25">
      <c r="AJ616" t="s">
        <v>880</v>
      </c>
      <c r="AK616">
        <v>3690.93</v>
      </c>
    </row>
    <row r="617" spans="36:38" x14ac:dyDescent="0.25">
      <c r="AK617" t="s">
        <v>372</v>
      </c>
    </row>
    <row r="618" spans="36:38" x14ac:dyDescent="0.25">
      <c r="AJ618" t="s">
        <v>881</v>
      </c>
      <c r="AK618">
        <v>2075.0100000000002</v>
      </c>
    </row>
    <row r="619" spans="36:38" x14ac:dyDescent="0.25">
      <c r="AK619" t="s">
        <v>372</v>
      </c>
    </row>
    <row r="620" spans="36:38" x14ac:dyDescent="0.25">
      <c r="AJ620" t="s">
        <v>889</v>
      </c>
      <c r="AK620">
        <v>5259.5</v>
      </c>
    </row>
    <row r="621" spans="36:38" x14ac:dyDescent="0.25">
      <c r="AK621" t="s">
        <v>372</v>
      </c>
    </row>
    <row r="622" spans="36:38" x14ac:dyDescent="0.25">
      <c r="AJ622" t="s">
        <v>888</v>
      </c>
      <c r="AK622">
        <v>2115.0500000000002</v>
      </c>
    </row>
    <row r="623" spans="36:38" x14ac:dyDescent="0.25">
      <c r="AK623" t="s">
        <v>372</v>
      </c>
    </row>
    <row r="624" spans="36:38" x14ac:dyDescent="0.25">
      <c r="AJ624" t="s">
        <v>884</v>
      </c>
      <c r="AK624">
        <v>440.3</v>
      </c>
      <c r="AL624">
        <v>60</v>
      </c>
    </row>
    <row r="625" spans="36:38" x14ac:dyDescent="0.25">
      <c r="AK625" t="s">
        <v>372</v>
      </c>
    </row>
    <row r="626" spans="36:38" x14ac:dyDescent="0.25">
      <c r="AJ626" t="s">
        <v>883</v>
      </c>
      <c r="AK626">
        <v>778.73400000000004</v>
      </c>
    </row>
    <row r="627" spans="36:38" x14ac:dyDescent="0.25">
      <c r="AK627" t="s">
        <v>372</v>
      </c>
    </row>
    <row r="628" spans="36:38" x14ac:dyDescent="0.25">
      <c r="AJ628" t="s">
        <v>448</v>
      </c>
      <c r="AK628">
        <v>9182.01</v>
      </c>
    </row>
    <row r="629" spans="36:38" x14ac:dyDescent="0.25">
      <c r="AK629" t="s">
        <v>372</v>
      </c>
    </row>
    <row r="630" spans="36:38" x14ac:dyDescent="0.25">
      <c r="AJ630" t="s">
        <v>882</v>
      </c>
      <c r="AK630">
        <v>1.7245900000000001</v>
      </c>
    </row>
    <row r="631" spans="36:38" x14ac:dyDescent="0.25">
      <c r="AK631" t="s">
        <v>372</v>
      </c>
    </row>
    <row r="632" spans="36:38" x14ac:dyDescent="0.25">
      <c r="AJ632" t="s">
        <v>880</v>
      </c>
      <c r="AK632">
        <v>4251.47</v>
      </c>
    </row>
    <row r="633" spans="36:38" x14ac:dyDescent="0.25">
      <c r="AK633" t="s">
        <v>372</v>
      </c>
    </row>
    <row r="634" spans="36:38" x14ac:dyDescent="0.25">
      <c r="AJ634" t="s">
        <v>881</v>
      </c>
      <c r="AK634">
        <v>3280.78</v>
      </c>
    </row>
    <row r="635" spans="36:38" x14ac:dyDescent="0.25">
      <c r="AK635" t="s">
        <v>372</v>
      </c>
    </row>
    <row r="636" spans="36:38" x14ac:dyDescent="0.25">
      <c r="AJ636" t="s">
        <v>889</v>
      </c>
      <c r="AK636">
        <v>6217.74</v>
      </c>
    </row>
    <row r="637" spans="36:38" x14ac:dyDescent="0.25">
      <c r="AK637" t="s">
        <v>372</v>
      </c>
    </row>
    <row r="638" spans="36:38" x14ac:dyDescent="0.25">
      <c r="AJ638" t="s">
        <v>888</v>
      </c>
      <c r="AK638">
        <v>1796.64</v>
      </c>
    </row>
    <row r="639" spans="36:38" x14ac:dyDescent="0.25">
      <c r="AK639" t="s">
        <v>372</v>
      </c>
    </row>
    <row r="640" spans="36:38" x14ac:dyDescent="0.25">
      <c r="AJ640" t="s">
        <v>884</v>
      </c>
      <c r="AK640">
        <v>473.75799999999998</v>
      </c>
      <c r="AL640">
        <v>90</v>
      </c>
    </row>
    <row r="641" spans="36:38" x14ac:dyDescent="0.25">
      <c r="AK641" t="s">
        <v>372</v>
      </c>
    </row>
    <row r="642" spans="36:38" x14ac:dyDescent="0.25">
      <c r="AJ642" t="s">
        <v>883</v>
      </c>
      <c r="AK642">
        <v>624.97400000000005</v>
      </c>
    </row>
    <row r="643" spans="36:38" x14ac:dyDescent="0.25">
      <c r="AK643" t="s">
        <v>372</v>
      </c>
    </row>
    <row r="644" spans="36:38" x14ac:dyDescent="0.25">
      <c r="AJ644" t="s">
        <v>448</v>
      </c>
      <c r="AK644">
        <v>7928.13</v>
      </c>
    </row>
    <row r="645" spans="36:38" x14ac:dyDescent="0.25">
      <c r="AK645" t="s">
        <v>372</v>
      </c>
    </row>
    <row r="646" spans="36:38" x14ac:dyDescent="0.25">
      <c r="AJ646" t="s">
        <v>882</v>
      </c>
      <c r="AK646">
        <v>0</v>
      </c>
    </row>
    <row r="647" spans="36:38" x14ac:dyDescent="0.25">
      <c r="AK647" t="s">
        <v>372</v>
      </c>
    </row>
    <row r="648" spans="36:38" x14ac:dyDescent="0.25">
      <c r="AJ648" t="s">
        <v>880</v>
      </c>
      <c r="AK648">
        <v>4405.71</v>
      </c>
    </row>
    <row r="649" spans="36:38" x14ac:dyDescent="0.25">
      <c r="AK649" t="s">
        <v>372</v>
      </c>
    </row>
    <row r="650" spans="36:38" x14ac:dyDescent="0.25">
      <c r="AJ650" t="s">
        <v>881</v>
      </c>
      <c r="AK650">
        <v>2224.67</v>
      </c>
    </row>
    <row r="651" spans="36:38" x14ac:dyDescent="0.25">
      <c r="AK651" t="s">
        <v>372</v>
      </c>
    </row>
    <row r="652" spans="36:38" x14ac:dyDescent="0.25">
      <c r="AJ652" t="s">
        <v>889</v>
      </c>
      <c r="AK652">
        <v>6197.34</v>
      </c>
    </row>
    <row r="653" spans="36:38" x14ac:dyDescent="0.25">
      <c r="AK653" t="s">
        <v>372</v>
      </c>
    </row>
    <row r="654" spans="36:38" x14ac:dyDescent="0.25">
      <c r="AJ654" t="s">
        <v>888</v>
      </c>
      <c r="AK654">
        <v>1411.56</v>
      </c>
    </row>
    <row r="655" spans="36:38" x14ac:dyDescent="0.25">
      <c r="AK655" t="s">
        <v>372</v>
      </c>
    </row>
    <row r="656" spans="36:38" x14ac:dyDescent="0.25">
      <c r="AJ656" t="s">
        <v>884</v>
      </c>
      <c r="AK656">
        <v>428.58</v>
      </c>
      <c r="AL656">
        <v>120</v>
      </c>
    </row>
    <row r="657" spans="36:38" x14ac:dyDescent="0.25">
      <c r="AK657" t="s">
        <v>372</v>
      </c>
    </row>
    <row r="658" spans="36:38" x14ac:dyDescent="0.25">
      <c r="AJ658" t="s">
        <v>883</v>
      </c>
      <c r="AK658">
        <v>559.48900000000003</v>
      </c>
    </row>
    <row r="659" spans="36:38" x14ac:dyDescent="0.25">
      <c r="AK659" t="s">
        <v>372</v>
      </c>
    </row>
    <row r="660" spans="36:38" x14ac:dyDescent="0.25">
      <c r="AJ660" t="s">
        <v>448</v>
      </c>
      <c r="AK660">
        <v>8005.91</v>
      </c>
    </row>
    <row r="661" spans="36:38" x14ac:dyDescent="0.25">
      <c r="AK661" t="s">
        <v>372</v>
      </c>
    </row>
    <row r="662" spans="36:38" x14ac:dyDescent="0.25">
      <c r="AJ662" t="s">
        <v>882</v>
      </c>
      <c r="AK662">
        <v>1.7257199999999999</v>
      </c>
    </row>
    <row r="663" spans="36:38" x14ac:dyDescent="0.25">
      <c r="AK663" t="s">
        <v>372</v>
      </c>
    </row>
    <row r="664" spans="36:38" x14ac:dyDescent="0.25">
      <c r="AJ664" t="s">
        <v>880</v>
      </c>
      <c r="AK664">
        <v>4820.46</v>
      </c>
    </row>
    <row r="665" spans="36:38" x14ac:dyDescent="0.25">
      <c r="AK665" t="s">
        <v>372</v>
      </c>
    </row>
    <row r="666" spans="36:38" x14ac:dyDescent="0.25">
      <c r="AJ666" t="s">
        <v>881</v>
      </c>
      <c r="AK666">
        <v>2294.3000000000002</v>
      </c>
    </row>
    <row r="667" spans="36:38" x14ac:dyDescent="0.25">
      <c r="AK667" t="s">
        <v>372</v>
      </c>
    </row>
    <row r="668" spans="36:38" x14ac:dyDescent="0.25">
      <c r="AJ668" t="s">
        <v>889</v>
      </c>
      <c r="AK668">
        <v>7237.97</v>
      </c>
    </row>
    <row r="669" spans="36:38" x14ac:dyDescent="0.25">
      <c r="AK669" t="s">
        <v>372</v>
      </c>
    </row>
    <row r="670" spans="36:38" x14ac:dyDescent="0.25">
      <c r="AJ670" t="s">
        <v>888</v>
      </c>
      <c r="AK670">
        <v>1545.79</v>
      </c>
    </row>
    <row r="671" spans="36:38" x14ac:dyDescent="0.25">
      <c r="AK671" t="s">
        <v>372</v>
      </c>
    </row>
    <row r="672" spans="36:38" x14ac:dyDescent="0.25">
      <c r="AJ672" t="s">
        <v>884</v>
      </c>
      <c r="AK672">
        <v>354.09500000000003</v>
      </c>
      <c r="AL672">
        <v>150</v>
      </c>
    </row>
    <row r="673" spans="36:38" x14ac:dyDescent="0.25">
      <c r="AK673" t="s">
        <v>372</v>
      </c>
    </row>
    <row r="674" spans="36:38" x14ac:dyDescent="0.25">
      <c r="AJ674" t="s">
        <v>883</v>
      </c>
      <c r="AK674">
        <v>570.70500000000004</v>
      </c>
    </row>
    <row r="675" spans="36:38" x14ac:dyDescent="0.25">
      <c r="AK675" t="s">
        <v>372</v>
      </c>
    </row>
    <row r="676" spans="36:38" x14ac:dyDescent="0.25">
      <c r="AJ676" t="s">
        <v>448</v>
      </c>
      <c r="AK676">
        <v>7203.8</v>
      </c>
    </row>
    <row r="677" spans="36:38" x14ac:dyDescent="0.25">
      <c r="AK677" t="s">
        <v>372</v>
      </c>
    </row>
    <row r="678" spans="36:38" x14ac:dyDescent="0.25">
      <c r="AJ678" t="s">
        <v>882</v>
      </c>
      <c r="AK678">
        <v>1.7257199999999999</v>
      </c>
    </row>
    <row r="679" spans="36:38" x14ac:dyDescent="0.25">
      <c r="AK679" t="s">
        <v>372</v>
      </c>
    </row>
    <row r="680" spans="36:38" x14ac:dyDescent="0.25">
      <c r="AJ680" t="s">
        <v>880</v>
      </c>
      <c r="AK680">
        <v>5280.57</v>
      </c>
    </row>
    <row r="681" spans="36:38" x14ac:dyDescent="0.25">
      <c r="AK681" t="s">
        <v>372</v>
      </c>
    </row>
    <row r="682" spans="36:38" x14ac:dyDescent="0.25">
      <c r="AJ682" t="s">
        <v>881</v>
      </c>
      <c r="AK682">
        <v>3594.65</v>
      </c>
    </row>
    <row r="683" spans="36:38" x14ac:dyDescent="0.25">
      <c r="AK683" t="s">
        <v>372</v>
      </c>
    </row>
    <row r="684" spans="36:38" x14ac:dyDescent="0.25">
      <c r="AJ684" t="s">
        <v>889</v>
      </c>
      <c r="AK684">
        <v>6841.96</v>
      </c>
    </row>
    <row r="685" spans="36:38" x14ac:dyDescent="0.25">
      <c r="AK685" t="s">
        <v>372</v>
      </c>
    </row>
    <row r="686" spans="36:38" x14ac:dyDescent="0.25">
      <c r="AJ686" t="s">
        <v>888</v>
      </c>
      <c r="AK686">
        <v>1399.24</v>
      </c>
    </row>
    <row r="687" spans="36:38" x14ac:dyDescent="0.25">
      <c r="AK687" t="s">
        <v>372</v>
      </c>
    </row>
    <row r="688" spans="36:38" x14ac:dyDescent="0.25">
      <c r="AJ688" t="s">
        <v>884</v>
      </c>
      <c r="AK688">
        <v>313.25299999999999</v>
      </c>
      <c r="AL688">
        <v>180</v>
      </c>
    </row>
    <row r="689" spans="36:38" x14ac:dyDescent="0.25">
      <c r="AK689" t="s">
        <v>372</v>
      </c>
    </row>
    <row r="690" spans="36:38" x14ac:dyDescent="0.25">
      <c r="AJ690" t="s">
        <v>883</v>
      </c>
      <c r="AK690">
        <v>513.98800000000006</v>
      </c>
    </row>
    <row r="691" spans="36:38" x14ac:dyDescent="0.25">
      <c r="AK691" t="s">
        <v>372</v>
      </c>
    </row>
    <row r="692" spans="36:38" x14ac:dyDescent="0.25">
      <c r="AJ692" t="s">
        <v>448</v>
      </c>
      <c r="AK692">
        <v>6678.14</v>
      </c>
    </row>
    <row r="693" spans="36:38" x14ac:dyDescent="0.25">
      <c r="AK693" t="s">
        <v>372</v>
      </c>
    </row>
    <row r="694" spans="36:38" x14ac:dyDescent="0.25">
      <c r="AJ694" t="s">
        <v>882</v>
      </c>
      <c r="AK694">
        <v>1.7257199999999999</v>
      </c>
    </row>
    <row r="695" spans="36:38" x14ac:dyDescent="0.25">
      <c r="AK695" t="s">
        <v>372</v>
      </c>
    </row>
    <row r="696" spans="36:38" x14ac:dyDescent="0.25">
      <c r="AJ696" t="s">
        <v>880</v>
      </c>
      <c r="AK696">
        <v>4673.46</v>
      </c>
    </row>
    <row r="697" spans="36:38" x14ac:dyDescent="0.25">
      <c r="AK697" t="s">
        <v>372</v>
      </c>
    </row>
    <row r="698" spans="36:38" x14ac:dyDescent="0.25">
      <c r="AJ698" t="s">
        <v>881</v>
      </c>
      <c r="AK698">
        <v>2657.78</v>
      </c>
    </row>
    <row r="699" spans="36:38" x14ac:dyDescent="0.25">
      <c r="AK699" t="s">
        <v>372</v>
      </c>
    </row>
    <row r="700" spans="36:38" x14ac:dyDescent="0.25">
      <c r="AJ700" t="s">
        <v>889</v>
      </c>
      <c r="AK700">
        <v>7219.52</v>
      </c>
    </row>
    <row r="701" spans="36:38" x14ac:dyDescent="0.25">
      <c r="AK701" t="s">
        <v>372</v>
      </c>
    </row>
    <row r="702" spans="36:38" x14ac:dyDescent="0.25">
      <c r="AJ702" t="s">
        <v>888</v>
      </c>
      <c r="AK702">
        <v>1355.81</v>
      </c>
    </row>
    <row r="703" spans="36:38" x14ac:dyDescent="0.25">
      <c r="AK703" t="s">
        <v>372</v>
      </c>
    </row>
    <row r="704" spans="36:38" x14ac:dyDescent="0.25">
      <c r="AJ704" t="s">
        <v>884</v>
      </c>
      <c r="AK704">
        <v>200.60300000000001</v>
      </c>
      <c r="AL704">
        <v>210</v>
      </c>
    </row>
    <row r="705" spans="36:38" x14ac:dyDescent="0.25">
      <c r="AK705" t="s">
        <v>372</v>
      </c>
    </row>
    <row r="706" spans="36:38" x14ac:dyDescent="0.25">
      <c r="AJ706" t="s">
        <v>883</v>
      </c>
      <c r="AK706">
        <v>407.34300000000002</v>
      </c>
    </row>
    <row r="707" spans="36:38" x14ac:dyDescent="0.25">
      <c r="AK707" t="s">
        <v>372</v>
      </c>
    </row>
    <row r="708" spans="36:38" x14ac:dyDescent="0.25">
      <c r="AJ708" t="s">
        <v>448</v>
      </c>
      <c r="AK708">
        <v>6420.61</v>
      </c>
    </row>
    <row r="709" spans="36:38" x14ac:dyDescent="0.25">
      <c r="AK709" t="s">
        <v>372</v>
      </c>
    </row>
    <row r="710" spans="36:38" x14ac:dyDescent="0.25">
      <c r="AJ710" t="s">
        <v>882</v>
      </c>
      <c r="AK710">
        <v>1.5751299999999999</v>
      </c>
    </row>
    <row r="711" spans="36:38" x14ac:dyDescent="0.25">
      <c r="AK711" t="s">
        <v>372</v>
      </c>
    </row>
    <row r="712" spans="36:38" x14ac:dyDescent="0.25">
      <c r="AJ712" t="s">
        <v>880</v>
      </c>
      <c r="AK712">
        <v>5110.54</v>
      </c>
    </row>
    <row r="713" spans="36:38" x14ac:dyDescent="0.25">
      <c r="AK713" t="s">
        <v>372</v>
      </c>
    </row>
    <row r="714" spans="36:38" x14ac:dyDescent="0.25">
      <c r="AJ714" t="s">
        <v>881</v>
      </c>
      <c r="AK714">
        <v>2900.36</v>
      </c>
    </row>
    <row r="715" spans="36:38" x14ac:dyDescent="0.25">
      <c r="AK715" t="s">
        <v>372</v>
      </c>
    </row>
    <row r="716" spans="36:38" x14ac:dyDescent="0.25">
      <c r="AJ716" t="s">
        <v>889</v>
      </c>
      <c r="AK716">
        <v>6742.74</v>
      </c>
    </row>
    <row r="717" spans="36:38" x14ac:dyDescent="0.25">
      <c r="AK717" t="s">
        <v>372</v>
      </c>
    </row>
    <row r="718" spans="36:38" x14ac:dyDescent="0.25">
      <c r="AJ718" t="s">
        <v>888</v>
      </c>
      <c r="AK718">
        <v>1252.02</v>
      </c>
    </row>
    <row r="719" spans="36:38" x14ac:dyDescent="0.25">
      <c r="AK719" t="s">
        <v>372</v>
      </c>
    </row>
    <row r="720" spans="36:38" x14ac:dyDescent="0.25">
      <c r="AJ720" t="s">
        <v>884</v>
      </c>
      <c r="AK720">
        <v>314.51900000000001</v>
      </c>
      <c r="AL720">
        <v>240</v>
      </c>
    </row>
    <row r="721" spans="36:38" x14ac:dyDescent="0.25">
      <c r="AK721" t="s">
        <v>372</v>
      </c>
    </row>
    <row r="722" spans="36:38" x14ac:dyDescent="0.25">
      <c r="AJ722" t="s">
        <v>883</v>
      </c>
      <c r="AK722">
        <v>445.767</v>
      </c>
    </row>
    <row r="723" spans="36:38" x14ac:dyDescent="0.25">
      <c r="AK723" t="s">
        <v>372</v>
      </c>
    </row>
    <row r="724" spans="36:38" x14ac:dyDescent="0.25">
      <c r="AJ724" t="s">
        <v>448</v>
      </c>
      <c r="AK724">
        <v>6529.06</v>
      </c>
    </row>
    <row r="725" spans="36:38" x14ac:dyDescent="0.25">
      <c r="AK725" t="s">
        <v>372</v>
      </c>
    </row>
    <row r="726" spans="36:38" x14ac:dyDescent="0.25">
      <c r="AJ726" t="s">
        <v>882</v>
      </c>
      <c r="AK726" s="13">
        <v>5.3944100000000002E-6</v>
      </c>
    </row>
    <row r="727" spans="36:38" x14ac:dyDescent="0.25">
      <c r="AK727" t="s">
        <v>372</v>
      </c>
    </row>
    <row r="728" spans="36:38" x14ac:dyDescent="0.25">
      <c r="AJ728" t="s">
        <v>880</v>
      </c>
      <c r="AK728">
        <v>5072.8599999999997</v>
      </c>
    </row>
    <row r="729" spans="36:38" x14ac:dyDescent="0.25">
      <c r="AK729" t="s">
        <v>372</v>
      </c>
    </row>
    <row r="730" spans="36:38" x14ac:dyDescent="0.25">
      <c r="AJ730" t="s">
        <v>881</v>
      </c>
      <c r="AK730">
        <v>2739.16</v>
      </c>
    </row>
    <row r="731" spans="36:38" x14ac:dyDescent="0.25">
      <c r="AK731" t="s">
        <v>372</v>
      </c>
    </row>
    <row r="732" spans="36:38" x14ac:dyDescent="0.25">
      <c r="AJ732" t="s">
        <v>889</v>
      </c>
      <c r="AK732">
        <v>6790.3</v>
      </c>
    </row>
    <row r="733" spans="36:38" x14ac:dyDescent="0.25">
      <c r="AK733" t="s">
        <v>372</v>
      </c>
    </row>
    <row r="734" spans="36:38" x14ac:dyDescent="0.25">
      <c r="AJ734" t="s">
        <v>888</v>
      </c>
      <c r="AK734">
        <v>1243.6500000000001</v>
      </c>
    </row>
    <row r="735" spans="36:38" x14ac:dyDescent="0.25">
      <c r="AK735" t="s">
        <v>372</v>
      </c>
    </row>
    <row r="736" spans="36:38" x14ac:dyDescent="0.25">
      <c r="AJ736" t="s">
        <v>884</v>
      </c>
      <c r="AK736">
        <v>221.983</v>
      </c>
      <c r="AL736">
        <v>270</v>
      </c>
    </row>
    <row r="737" spans="36:38" x14ac:dyDescent="0.25">
      <c r="AK737" t="s">
        <v>372</v>
      </c>
    </row>
    <row r="738" spans="36:38" x14ac:dyDescent="0.25">
      <c r="AJ738" t="s">
        <v>883</v>
      </c>
      <c r="AK738">
        <v>358.45400000000001</v>
      </c>
    </row>
    <row r="739" spans="36:38" x14ac:dyDescent="0.25">
      <c r="AK739" t="s">
        <v>372</v>
      </c>
    </row>
    <row r="740" spans="36:38" x14ac:dyDescent="0.25">
      <c r="AJ740" t="s">
        <v>448</v>
      </c>
      <c r="AK740">
        <v>6373.79</v>
      </c>
    </row>
    <row r="741" spans="36:38" x14ac:dyDescent="0.25">
      <c r="AK741" t="s">
        <v>372</v>
      </c>
    </row>
    <row r="742" spans="36:38" x14ac:dyDescent="0.25">
      <c r="AJ742" t="s">
        <v>882</v>
      </c>
      <c r="AK742">
        <v>0</v>
      </c>
    </row>
    <row r="743" spans="36:38" x14ac:dyDescent="0.25">
      <c r="AK743" t="s">
        <v>372</v>
      </c>
    </row>
    <row r="744" spans="36:38" x14ac:dyDescent="0.25">
      <c r="AJ744" t="s">
        <v>880</v>
      </c>
      <c r="AK744">
        <v>5576.28</v>
      </c>
    </row>
    <row r="745" spans="36:38" x14ac:dyDescent="0.25">
      <c r="AK745" t="s">
        <v>372</v>
      </c>
    </row>
    <row r="746" spans="36:38" x14ac:dyDescent="0.25">
      <c r="AJ746" t="s">
        <v>881</v>
      </c>
      <c r="AK746">
        <v>3628.06</v>
      </c>
    </row>
    <row r="747" spans="36:38" x14ac:dyDescent="0.25">
      <c r="AK747" t="s">
        <v>372</v>
      </c>
    </row>
    <row r="748" spans="36:38" x14ac:dyDescent="0.25">
      <c r="AJ748" t="s">
        <v>889</v>
      </c>
      <c r="AK748">
        <v>7455.36</v>
      </c>
    </row>
    <row r="749" spans="36:38" x14ac:dyDescent="0.25">
      <c r="AK749" t="s">
        <v>372</v>
      </c>
    </row>
    <row r="750" spans="36:38" x14ac:dyDescent="0.25">
      <c r="AJ750" t="s">
        <v>888</v>
      </c>
      <c r="AK750">
        <v>1404.3</v>
      </c>
    </row>
    <row r="751" spans="36:38" x14ac:dyDescent="0.25">
      <c r="AK751" t="s">
        <v>372</v>
      </c>
    </row>
    <row r="752" spans="36:38" x14ac:dyDescent="0.25">
      <c r="AJ752" t="s">
        <v>884</v>
      </c>
      <c r="AK752">
        <v>236.78800000000001</v>
      </c>
      <c r="AL752">
        <v>300</v>
      </c>
    </row>
    <row r="753" spans="36:38" x14ac:dyDescent="0.25">
      <c r="AK753" t="s">
        <v>372</v>
      </c>
    </row>
    <row r="754" spans="36:38" x14ac:dyDescent="0.25">
      <c r="AJ754" t="s">
        <v>883</v>
      </c>
      <c r="AK754">
        <v>362.37900000000002</v>
      </c>
    </row>
    <row r="755" spans="36:38" x14ac:dyDescent="0.25">
      <c r="AK755" t="s">
        <v>372</v>
      </c>
    </row>
    <row r="756" spans="36:38" x14ac:dyDescent="0.25">
      <c r="AJ756" t="s">
        <v>448</v>
      </c>
      <c r="AK756">
        <v>5984.55</v>
      </c>
    </row>
    <row r="757" spans="36:38" x14ac:dyDescent="0.25">
      <c r="AK757" t="s">
        <v>372</v>
      </c>
    </row>
    <row r="758" spans="36:38" x14ac:dyDescent="0.25">
      <c r="AJ758" t="s">
        <v>882</v>
      </c>
      <c r="AK758">
        <v>0</v>
      </c>
    </row>
    <row r="759" spans="36:38" x14ac:dyDescent="0.25">
      <c r="AK759" t="s">
        <v>372</v>
      </c>
    </row>
    <row r="760" spans="36:38" x14ac:dyDescent="0.25">
      <c r="AJ760" t="s">
        <v>880</v>
      </c>
      <c r="AK760">
        <v>5428.91</v>
      </c>
    </row>
    <row r="761" spans="36:38" x14ac:dyDescent="0.25">
      <c r="AK761" t="s">
        <v>372</v>
      </c>
    </row>
    <row r="762" spans="36:38" x14ac:dyDescent="0.25">
      <c r="AJ762" t="s">
        <v>881</v>
      </c>
      <c r="AK762">
        <v>3516.66</v>
      </c>
    </row>
    <row r="763" spans="36:38" x14ac:dyDescent="0.25">
      <c r="AK763" t="s">
        <v>372</v>
      </c>
    </row>
    <row r="764" spans="36:38" x14ac:dyDescent="0.25">
      <c r="AJ764" t="s">
        <v>889</v>
      </c>
      <c r="AK764">
        <v>7357.96</v>
      </c>
    </row>
    <row r="765" spans="36:38" x14ac:dyDescent="0.25">
      <c r="AK765" t="s">
        <v>372</v>
      </c>
    </row>
    <row r="766" spans="36:38" x14ac:dyDescent="0.25">
      <c r="AJ766" t="s">
        <v>888</v>
      </c>
      <c r="AK766">
        <v>1552.06</v>
      </c>
    </row>
    <row r="767" spans="36:38" x14ac:dyDescent="0.25">
      <c r="AK767" t="s">
        <v>372</v>
      </c>
    </row>
    <row r="768" spans="36:38" x14ac:dyDescent="0.25">
      <c r="AJ768" t="s">
        <v>884</v>
      </c>
      <c r="AK768">
        <v>391.38900000000001</v>
      </c>
      <c r="AL768">
        <v>330</v>
      </c>
    </row>
    <row r="769" spans="36:38" x14ac:dyDescent="0.25">
      <c r="AK769" t="s">
        <v>372</v>
      </c>
    </row>
    <row r="770" spans="36:38" x14ac:dyDescent="0.25">
      <c r="AJ770" t="s">
        <v>883</v>
      </c>
      <c r="AK770">
        <v>543.72</v>
      </c>
    </row>
    <row r="771" spans="36:38" x14ac:dyDescent="0.25">
      <c r="AK771" t="s">
        <v>372</v>
      </c>
    </row>
    <row r="772" spans="36:38" x14ac:dyDescent="0.25">
      <c r="AJ772" t="s">
        <v>448</v>
      </c>
      <c r="AK772">
        <v>7230.85</v>
      </c>
    </row>
    <row r="773" spans="36:38" x14ac:dyDescent="0.25">
      <c r="AK773" t="s">
        <v>372</v>
      </c>
    </row>
    <row r="774" spans="36:38" x14ac:dyDescent="0.25">
      <c r="AJ774" t="s">
        <v>882</v>
      </c>
      <c r="AK774">
        <v>1.7245900000000001</v>
      </c>
    </row>
    <row r="775" spans="36:38" x14ac:dyDescent="0.25">
      <c r="AK775" t="s">
        <v>372</v>
      </c>
    </row>
    <row r="776" spans="36:38" x14ac:dyDescent="0.25">
      <c r="AJ776" t="s">
        <v>880</v>
      </c>
      <c r="AK776">
        <v>6990.91</v>
      </c>
    </row>
    <row r="777" spans="36:38" x14ac:dyDescent="0.25">
      <c r="AK777" t="s">
        <v>372</v>
      </c>
    </row>
    <row r="778" spans="36:38" x14ac:dyDescent="0.25">
      <c r="AJ778" t="s">
        <v>881</v>
      </c>
      <c r="AK778">
        <v>4087.75</v>
      </c>
    </row>
    <row r="779" spans="36:38" x14ac:dyDescent="0.25">
      <c r="AK779" t="s">
        <v>372</v>
      </c>
    </row>
    <row r="780" spans="36:38" x14ac:dyDescent="0.25">
      <c r="AJ780" t="s">
        <v>889</v>
      </c>
      <c r="AK780">
        <v>9372.84</v>
      </c>
    </row>
    <row r="781" spans="36:38" x14ac:dyDescent="0.25">
      <c r="AK781" t="s">
        <v>372</v>
      </c>
    </row>
    <row r="782" spans="36:38" x14ac:dyDescent="0.25">
      <c r="AJ782" t="s">
        <v>888</v>
      </c>
      <c r="AK782">
        <v>1815.1</v>
      </c>
    </row>
    <row r="783" spans="36:38" x14ac:dyDescent="0.25">
      <c r="AK783" t="s">
        <v>372</v>
      </c>
    </row>
    <row r="784" spans="36:38" x14ac:dyDescent="0.25">
      <c r="AJ784" t="s">
        <v>884</v>
      </c>
      <c r="AK784">
        <v>245.18100000000001</v>
      </c>
      <c r="AL784">
        <v>360</v>
      </c>
    </row>
    <row r="785" spans="36:38" x14ac:dyDescent="0.25">
      <c r="AK785" t="s">
        <v>372</v>
      </c>
    </row>
    <row r="786" spans="36:38" x14ac:dyDescent="0.25">
      <c r="AJ786" t="s">
        <v>883</v>
      </c>
      <c r="AK786">
        <v>428.90199999999999</v>
      </c>
    </row>
    <row r="787" spans="36:38" x14ac:dyDescent="0.25">
      <c r="AK787" t="s">
        <v>372</v>
      </c>
    </row>
    <row r="788" spans="36:38" x14ac:dyDescent="0.25">
      <c r="AJ788" t="s">
        <v>448</v>
      </c>
      <c r="AK788">
        <v>5945.76</v>
      </c>
    </row>
    <row r="789" spans="36:38" x14ac:dyDescent="0.25">
      <c r="AK789" t="s">
        <v>372</v>
      </c>
    </row>
    <row r="790" spans="36:38" x14ac:dyDescent="0.25">
      <c r="AJ790" t="s">
        <v>882</v>
      </c>
      <c r="AK790">
        <v>1.7257199999999999</v>
      </c>
    </row>
    <row r="791" spans="36:38" x14ac:dyDescent="0.25">
      <c r="AK791" t="s">
        <v>372</v>
      </c>
    </row>
    <row r="792" spans="36:38" x14ac:dyDescent="0.25">
      <c r="AJ792" t="s">
        <v>880</v>
      </c>
      <c r="AK792">
        <v>5356.53</v>
      </c>
    </row>
    <row r="793" spans="36:38" x14ac:dyDescent="0.25">
      <c r="AK793" t="s">
        <v>372</v>
      </c>
    </row>
    <row r="794" spans="36:38" x14ac:dyDescent="0.25">
      <c r="AJ794" t="s">
        <v>881</v>
      </c>
      <c r="AK794">
        <v>2981.22</v>
      </c>
    </row>
    <row r="795" spans="36:38" x14ac:dyDescent="0.25">
      <c r="AK795" t="s">
        <v>372</v>
      </c>
    </row>
    <row r="796" spans="36:38" x14ac:dyDescent="0.25">
      <c r="AJ796" t="s">
        <v>889</v>
      </c>
      <c r="AK796">
        <v>8722.2199999999993</v>
      </c>
    </row>
    <row r="797" spans="36:38" x14ac:dyDescent="0.25">
      <c r="AK797" t="s">
        <v>372</v>
      </c>
    </row>
    <row r="798" spans="36:38" x14ac:dyDescent="0.25">
      <c r="AJ798" t="s">
        <v>888</v>
      </c>
      <c r="AK798">
        <v>1396.53</v>
      </c>
    </row>
    <row r="799" spans="36:38" x14ac:dyDescent="0.25">
      <c r="AK799" t="s">
        <v>372</v>
      </c>
    </row>
    <row r="800" spans="36:38" x14ac:dyDescent="0.25">
      <c r="AJ800" t="s">
        <v>884</v>
      </c>
      <c r="AK800">
        <v>240.214</v>
      </c>
      <c r="AL800">
        <v>390</v>
      </c>
    </row>
    <row r="801" spans="36:38" x14ac:dyDescent="0.25">
      <c r="AK801" t="s">
        <v>372</v>
      </c>
    </row>
    <row r="802" spans="36:38" x14ac:dyDescent="0.25">
      <c r="AJ802" t="s">
        <v>883</v>
      </c>
      <c r="AK802">
        <v>304.52699999999999</v>
      </c>
    </row>
    <row r="803" spans="36:38" x14ac:dyDescent="0.25">
      <c r="AK803" t="s">
        <v>372</v>
      </c>
    </row>
    <row r="804" spans="36:38" x14ac:dyDescent="0.25">
      <c r="AJ804" t="s">
        <v>448</v>
      </c>
      <c r="AK804">
        <v>5624.52</v>
      </c>
    </row>
    <row r="805" spans="36:38" x14ac:dyDescent="0.25">
      <c r="AK805" t="s">
        <v>372</v>
      </c>
    </row>
    <row r="806" spans="36:38" x14ac:dyDescent="0.25">
      <c r="AJ806" t="s">
        <v>882</v>
      </c>
      <c r="AK806">
        <v>1.7245900000000001</v>
      </c>
    </row>
    <row r="807" spans="36:38" x14ac:dyDescent="0.25">
      <c r="AK807" t="s">
        <v>372</v>
      </c>
    </row>
    <row r="808" spans="36:38" x14ac:dyDescent="0.25">
      <c r="AJ808" t="s">
        <v>880</v>
      </c>
      <c r="AK808">
        <v>5180.47</v>
      </c>
    </row>
    <row r="809" spans="36:38" x14ac:dyDescent="0.25">
      <c r="AK809" t="s">
        <v>372</v>
      </c>
    </row>
    <row r="810" spans="36:38" x14ac:dyDescent="0.25">
      <c r="AJ810" t="s">
        <v>881</v>
      </c>
      <c r="AK810">
        <v>2560.86</v>
      </c>
    </row>
    <row r="811" spans="36:38" x14ac:dyDescent="0.25">
      <c r="AK811" t="s">
        <v>372</v>
      </c>
    </row>
    <row r="812" spans="36:38" x14ac:dyDescent="0.25">
      <c r="AJ812" t="s">
        <v>889</v>
      </c>
      <c r="AK812">
        <v>7764.05</v>
      </c>
    </row>
    <row r="813" spans="36:38" x14ac:dyDescent="0.25">
      <c r="AK813" t="s">
        <v>372</v>
      </c>
    </row>
    <row r="814" spans="36:38" x14ac:dyDescent="0.25">
      <c r="AJ814" t="s">
        <v>888</v>
      </c>
      <c r="AK814">
        <v>1457.7</v>
      </c>
    </row>
    <row r="815" spans="36:38" x14ac:dyDescent="0.25">
      <c r="AK815" t="s">
        <v>372</v>
      </c>
    </row>
    <row r="816" spans="36:38" x14ac:dyDescent="0.25">
      <c r="AJ816" t="s">
        <v>884</v>
      </c>
      <c r="AK816">
        <v>293.11500000000001</v>
      </c>
      <c r="AL816">
        <v>420</v>
      </c>
    </row>
    <row r="817" spans="36:38" x14ac:dyDescent="0.25">
      <c r="AK817" t="s">
        <v>372</v>
      </c>
    </row>
    <row r="818" spans="36:38" x14ac:dyDescent="0.25">
      <c r="AJ818" t="s">
        <v>883</v>
      </c>
      <c r="AK818">
        <v>367.53800000000001</v>
      </c>
    </row>
    <row r="819" spans="36:38" x14ac:dyDescent="0.25">
      <c r="AK819" t="s">
        <v>372</v>
      </c>
    </row>
    <row r="820" spans="36:38" x14ac:dyDescent="0.25">
      <c r="AJ820" t="s">
        <v>448</v>
      </c>
      <c r="AK820">
        <v>5245.76</v>
      </c>
    </row>
    <row r="821" spans="36:38" x14ac:dyDescent="0.25">
      <c r="AK821" t="s">
        <v>372</v>
      </c>
    </row>
    <row r="822" spans="36:38" x14ac:dyDescent="0.25">
      <c r="AJ822" t="s">
        <v>882</v>
      </c>
      <c r="AK822">
        <v>1.7257199999999999</v>
      </c>
    </row>
    <row r="823" spans="36:38" x14ac:dyDescent="0.25">
      <c r="AK823" t="s">
        <v>372</v>
      </c>
    </row>
    <row r="824" spans="36:38" x14ac:dyDescent="0.25">
      <c r="AJ824" t="s">
        <v>880</v>
      </c>
      <c r="AK824">
        <v>5660.43</v>
      </c>
    </row>
    <row r="825" spans="36:38" x14ac:dyDescent="0.25">
      <c r="AK825" t="s">
        <v>372</v>
      </c>
    </row>
    <row r="826" spans="36:38" x14ac:dyDescent="0.25">
      <c r="AJ826" t="s">
        <v>881</v>
      </c>
      <c r="AK826">
        <v>2490.42</v>
      </c>
    </row>
    <row r="827" spans="36:38" x14ac:dyDescent="0.25">
      <c r="AK827" t="s">
        <v>372</v>
      </c>
    </row>
    <row r="828" spans="36:38" x14ac:dyDescent="0.25">
      <c r="AJ828" t="s">
        <v>889</v>
      </c>
      <c r="AK828">
        <v>7815.12</v>
      </c>
    </row>
    <row r="829" spans="36:38" x14ac:dyDescent="0.25">
      <c r="AK829" t="s">
        <v>372</v>
      </c>
    </row>
    <row r="830" spans="36:38" x14ac:dyDescent="0.25">
      <c r="AJ830" t="s">
        <v>888</v>
      </c>
      <c r="AK830">
        <v>1046.75</v>
      </c>
    </row>
    <row r="831" spans="36:38" x14ac:dyDescent="0.25">
      <c r="AK831" t="s">
        <v>372</v>
      </c>
    </row>
    <row r="832" spans="36:38" x14ac:dyDescent="0.25">
      <c r="AJ832" t="s">
        <v>884</v>
      </c>
      <c r="AK832">
        <v>154.267</v>
      </c>
      <c r="AL832">
        <v>450</v>
      </c>
    </row>
    <row r="833" spans="36:38" x14ac:dyDescent="0.25">
      <c r="AK833" t="s">
        <v>372</v>
      </c>
    </row>
    <row r="834" spans="36:38" x14ac:dyDescent="0.25">
      <c r="AJ834" t="s">
        <v>883</v>
      </c>
      <c r="AK834">
        <v>310.91000000000003</v>
      </c>
    </row>
    <row r="835" spans="36:38" x14ac:dyDescent="0.25">
      <c r="AK835" t="s">
        <v>372</v>
      </c>
    </row>
    <row r="836" spans="36:38" x14ac:dyDescent="0.25">
      <c r="AJ836" t="s">
        <v>448</v>
      </c>
      <c r="AK836">
        <v>5500.48</v>
      </c>
    </row>
    <row r="837" spans="36:38" x14ac:dyDescent="0.25">
      <c r="AK837" t="s">
        <v>372</v>
      </c>
    </row>
    <row r="838" spans="36:38" x14ac:dyDescent="0.25">
      <c r="AJ838" t="s">
        <v>882</v>
      </c>
      <c r="AK838">
        <v>1.7257199999999999</v>
      </c>
    </row>
    <row r="839" spans="36:38" x14ac:dyDescent="0.25">
      <c r="AK839" t="s">
        <v>372</v>
      </c>
    </row>
    <row r="840" spans="36:38" x14ac:dyDescent="0.25">
      <c r="AJ840" t="s">
        <v>880</v>
      </c>
      <c r="AK840">
        <v>5318.78</v>
      </c>
    </row>
    <row r="841" spans="36:38" x14ac:dyDescent="0.25">
      <c r="AK841" t="s">
        <v>372</v>
      </c>
    </row>
    <row r="842" spans="36:38" x14ac:dyDescent="0.25">
      <c r="AJ842" t="s">
        <v>881</v>
      </c>
      <c r="AK842">
        <v>2857.33</v>
      </c>
    </row>
    <row r="843" spans="36:38" x14ac:dyDescent="0.25">
      <c r="AK843" t="s">
        <v>372</v>
      </c>
    </row>
    <row r="844" spans="36:38" x14ac:dyDescent="0.25">
      <c r="AJ844" t="s">
        <v>889</v>
      </c>
      <c r="AK844">
        <v>8953.2199999999993</v>
      </c>
    </row>
    <row r="845" spans="36:38" x14ac:dyDescent="0.25">
      <c r="AK845" t="s">
        <v>372</v>
      </c>
    </row>
    <row r="846" spans="36:38" x14ac:dyDescent="0.25">
      <c r="AJ846" t="s">
        <v>888</v>
      </c>
      <c r="AK846">
        <v>893.31600000000003</v>
      </c>
    </row>
    <row r="847" spans="36:38" x14ac:dyDescent="0.25">
      <c r="AK847" t="s">
        <v>372</v>
      </c>
    </row>
    <row r="848" spans="36:38" x14ac:dyDescent="0.25">
      <c r="AJ848" t="s">
        <v>884</v>
      </c>
      <c r="AK848">
        <v>157.089</v>
      </c>
      <c r="AL848">
        <v>480</v>
      </c>
    </row>
    <row r="849" spans="36:38" x14ac:dyDescent="0.25">
      <c r="AK849" t="s">
        <v>372</v>
      </c>
    </row>
    <row r="850" spans="36:38" x14ac:dyDescent="0.25">
      <c r="AJ850" t="s">
        <v>883</v>
      </c>
      <c r="AK850">
        <v>283.178</v>
      </c>
    </row>
    <row r="851" spans="36:38" x14ac:dyDescent="0.25">
      <c r="AK851" t="s">
        <v>372</v>
      </c>
    </row>
    <row r="852" spans="36:38" x14ac:dyDescent="0.25">
      <c r="AJ852" t="s">
        <v>448</v>
      </c>
      <c r="AK852">
        <v>5209.92</v>
      </c>
    </row>
    <row r="853" spans="36:38" x14ac:dyDescent="0.25">
      <c r="AK853" t="s">
        <v>372</v>
      </c>
    </row>
    <row r="854" spans="36:38" x14ac:dyDescent="0.25">
      <c r="AJ854" t="s">
        <v>882</v>
      </c>
      <c r="AK854">
        <v>1.7257199999999999</v>
      </c>
    </row>
    <row r="855" spans="36:38" x14ac:dyDescent="0.25">
      <c r="AK855" t="s">
        <v>372</v>
      </c>
    </row>
    <row r="856" spans="36:38" x14ac:dyDescent="0.25">
      <c r="AJ856" t="s">
        <v>880</v>
      </c>
      <c r="AK856">
        <v>5084.0200000000004</v>
      </c>
    </row>
    <row r="857" spans="36:38" x14ac:dyDescent="0.25">
      <c r="AK857" t="s">
        <v>372</v>
      </c>
    </row>
    <row r="858" spans="36:38" x14ac:dyDescent="0.25">
      <c r="AJ858" t="s">
        <v>881</v>
      </c>
      <c r="AK858">
        <v>2792.5</v>
      </c>
    </row>
    <row r="859" spans="36:38" x14ac:dyDescent="0.25">
      <c r="AK859" t="s">
        <v>372</v>
      </c>
    </row>
    <row r="860" spans="36:38" x14ac:dyDescent="0.25">
      <c r="AJ860" t="s">
        <v>889</v>
      </c>
      <c r="AK860">
        <v>8160.83</v>
      </c>
    </row>
    <row r="861" spans="36:38" x14ac:dyDescent="0.25">
      <c r="AK861" t="s">
        <v>372</v>
      </c>
    </row>
    <row r="862" spans="36:38" x14ac:dyDescent="0.25">
      <c r="AJ862" t="s">
        <v>888</v>
      </c>
      <c r="AK862">
        <v>1124.94</v>
      </c>
    </row>
    <row r="863" spans="36:38" x14ac:dyDescent="0.25">
      <c r="AK863" t="s">
        <v>372</v>
      </c>
    </row>
    <row r="864" spans="36:38" x14ac:dyDescent="0.25">
      <c r="AJ864" t="s">
        <v>884</v>
      </c>
      <c r="AK864">
        <v>324.12200000000001</v>
      </c>
      <c r="AL864">
        <v>510</v>
      </c>
    </row>
    <row r="865" spans="36:38" x14ac:dyDescent="0.25">
      <c r="AK865" t="s">
        <v>372</v>
      </c>
    </row>
    <row r="866" spans="36:38" x14ac:dyDescent="0.25">
      <c r="AJ866" t="s">
        <v>883</v>
      </c>
      <c r="AK866">
        <v>375.01400000000001</v>
      </c>
    </row>
    <row r="867" spans="36:38" x14ac:dyDescent="0.25">
      <c r="AK867" t="s">
        <v>372</v>
      </c>
    </row>
    <row r="868" spans="36:38" x14ac:dyDescent="0.25">
      <c r="AJ868" t="s">
        <v>448</v>
      </c>
      <c r="AK868">
        <v>5028.1099999999997</v>
      </c>
    </row>
    <row r="869" spans="36:38" x14ac:dyDescent="0.25">
      <c r="AK869" t="s">
        <v>372</v>
      </c>
    </row>
    <row r="870" spans="36:38" x14ac:dyDescent="0.25">
      <c r="AJ870" t="s">
        <v>882</v>
      </c>
      <c r="AK870">
        <v>0</v>
      </c>
    </row>
    <row r="871" spans="36:38" x14ac:dyDescent="0.25">
      <c r="AK871" t="s">
        <v>372</v>
      </c>
    </row>
    <row r="872" spans="36:38" x14ac:dyDescent="0.25">
      <c r="AJ872" t="s">
        <v>880</v>
      </c>
      <c r="AK872">
        <v>5570.89</v>
      </c>
    </row>
    <row r="873" spans="36:38" x14ac:dyDescent="0.25">
      <c r="AK873" t="s">
        <v>372</v>
      </c>
    </row>
    <row r="874" spans="36:38" x14ac:dyDescent="0.25">
      <c r="AJ874" t="s">
        <v>881</v>
      </c>
      <c r="AK874">
        <v>2344.2600000000002</v>
      </c>
    </row>
    <row r="875" spans="36:38" x14ac:dyDescent="0.25">
      <c r="AK875" t="s">
        <v>372</v>
      </c>
    </row>
    <row r="876" spans="36:38" x14ac:dyDescent="0.25">
      <c r="AJ876" t="s">
        <v>889</v>
      </c>
      <c r="AK876">
        <v>8320.66</v>
      </c>
    </row>
    <row r="877" spans="36:38" x14ac:dyDescent="0.25">
      <c r="AK877" t="s">
        <v>372</v>
      </c>
    </row>
    <row r="878" spans="36:38" x14ac:dyDescent="0.25">
      <c r="AJ878" t="s">
        <v>888</v>
      </c>
      <c r="AK878">
        <v>1290.07</v>
      </c>
    </row>
    <row r="879" spans="36:38" x14ac:dyDescent="0.25">
      <c r="AK879" t="s">
        <v>372</v>
      </c>
    </row>
    <row r="880" spans="36:38" x14ac:dyDescent="0.25">
      <c r="AJ880" t="s">
        <v>884</v>
      </c>
      <c r="AK880">
        <v>271.35599999999999</v>
      </c>
      <c r="AL880">
        <v>540</v>
      </c>
    </row>
    <row r="881" spans="36:38" x14ac:dyDescent="0.25">
      <c r="AK881" t="s">
        <v>372</v>
      </c>
    </row>
    <row r="882" spans="36:38" x14ac:dyDescent="0.25">
      <c r="AJ882" t="s">
        <v>883</v>
      </c>
      <c r="AK882">
        <v>370.64600000000002</v>
      </c>
    </row>
    <row r="883" spans="36:38" x14ac:dyDescent="0.25">
      <c r="AK883" t="s">
        <v>372</v>
      </c>
    </row>
    <row r="884" spans="36:38" x14ac:dyDescent="0.25">
      <c r="AJ884" t="s">
        <v>448</v>
      </c>
      <c r="AK884">
        <v>5049.3900000000003</v>
      </c>
    </row>
    <row r="885" spans="36:38" x14ac:dyDescent="0.25">
      <c r="AK885" t="s">
        <v>372</v>
      </c>
    </row>
    <row r="886" spans="36:38" x14ac:dyDescent="0.25">
      <c r="AJ886" t="s">
        <v>882</v>
      </c>
      <c r="AK886">
        <v>1.7245900000000001</v>
      </c>
    </row>
    <row r="887" spans="36:38" x14ac:dyDescent="0.25">
      <c r="AK887" t="s">
        <v>372</v>
      </c>
    </row>
    <row r="888" spans="36:38" x14ac:dyDescent="0.25">
      <c r="AJ888" t="s">
        <v>880</v>
      </c>
      <c r="AK888">
        <v>5397.82</v>
      </c>
    </row>
    <row r="889" spans="36:38" x14ac:dyDescent="0.25">
      <c r="AK889" t="s">
        <v>372</v>
      </c>
    </row>
    <row r="890" spans="36:38" x14ac:dyDescent="0.25">
      <c r="AJ890" t="s">
        <v>881</v>
      </c>
      <c r="AK890">
        <v>2805.87</v>
      </c>
    </row>
    <row r="891" spans="36:38" x14ac:dyDescent="0.25">
      <c r="AK891" t="s">
        <v>372</v>
      </c>
    </row>
    <row r="892" spans="36:38" x14ac:dyDescent="0.25">
      <c r="AJ892" t="s">
        <v>889</v>
      </c>
      <c r="AK892">
        <v>7495.44</v>
      </c>
    </row>
    <row r="893" spans="36:38" x14ac:dyDescent="0.25">
      <c r="AK893" t="s">
        <v>372</v>
      </c>
    </row>
    <row r="894" spans="36:38" x14ac:dyDescent="0.25">
      <c r="AJ894" t="s">
        <v>888</v>
      </c>
      <c r="AK894">
        <v>1182.6600000000001</v>
      </c>
    </row>
    <row r="895" spans="36:38" x14ac:dyDescent="0.25">
      <c r="AK895" t="s">
        <v>372</v>
      </c>
    </row>
    <row r="896" spans="36:38" x14ac:dyDescent="0.25">
      <c r="AJ896" t="s">
        <v>884</v>
      </c>
      <c r="AK896">
        <v>105.145</v>
      </c>
      <c r="AL896">
        <v>570</v>
      </c>
    </row>
    <row r="897" spans="36:38" x14ac:dyDescent="0.25">
      <c r="AK897" t="s">
        <v>372</v>
      </c>
    </row>
    <row r="898" spans="36:38" x14ac:dyDescent="0.25">
      <c r="AJ898" t="s">
        <v>883</v>
      </c>
      <c r="AK898">
        <v>288.72000000000003</v>
      </c>
    </row>
    <row r="899" spans="36:38" x14ac:dyDescent="0.25">
      <c r="AK899" t="s">
        <v>372</v>
      </c>
    </row>
    <row r="900" spans="36:38" x14ac:dyDescent="0.25">
      <c r="AJ900" t="s">
        <v>448</v>
      </c>
      <c r="AK900">
        <v>4855.1899999999996</v>
      </c>
    </row>
    <row r="901" spans="36:38" x14ac:dyDescent="0.25">
      <c r="AK901" t="s">
        <v>372</v>
      </c>
    </row>
    <row r="902" spans="36:38" x14ac:dyDescent="0.25">
      <c r="AJ902" t="s">
        <v>882</v>
      </c>
      <c r="AK902">
        <v>0</v>
      </c>
    </row>
    <row r="903" spans="36:38" x14ac:dyDescent="0.25">
      <c r="AK903" t="s">
        <v>372</v>
      </c>
    </row>
    <row r="904" spans="36:38" x14ac:dyDescent="0.25">
      <c r="AJ904" t="s">
        <v>880</v>
      </c>
      <c r="AK904">
        <v>5762.27</v>
      </c>
    </row>
    <row r="905" spans="36:38" x14ac:dyDescent="0.25">
      <c r="AK905" t="s">
        <v>372</v>
      </c>
    </row>
    <row r="906" spans="36:38" x14ac:dyDescent="0.25">
      <c r="AJ906" t="s">
        <v>881</v>
      </c>
      <c r="AK906">
        <v>3437.75</v>
      </c>
    </row>
    <row r="907" spans="36:38" x14ac:dyDescent="0.25">
      <c r="AK907" t="s">
        <v>372</v>
      </c>
    </row>
    <row r="908" spans="36:38" x14ac:dyDescent="0.25">
      <c r="AJ908" t="s">
        <v>889</v>
      </c>
      <c r="AK908">
        <v>7863.94</v>
      </c>
    </row>
    <row r="909" spans="36:38" x14ac:dyDescent="0.25">
      <c r="AK909" t="s">
        <v>372</v>
      </c>
    </row>
    <row r="910" spans="36:38" x14ac:dyDescent="0.25">
      <c r="AJ910" t="s">
        <v>888</v>
      </c>
      <c r="AK910">
        <v>1385</v>
      </c>
    </row>
    <row r="911" spans="36:38" x14ac:dyDescent="0.25">
      <c r="AK911" t="s">
        <v>372</v>
      </c>
    </row>
    <row r="912" spans="36:38" x14ac:dyDescent="0.25">
      <c r="AJ912" t="s">
        <v>884</v>
      </c>
      <c r="AK912">
        <v>114.539</v>
      </c>
      <c r="AL912">
        <v>600</v>
      </c>
    </row>
    <row r="913" spans="36:38" x14ac:dyDescent="0.25">
      <c r="AK913" t="s">
        <v>372</v>
      </c>
    </row>
    <row r="914" spans="36:38" x14ac:dyDescent="0.25">
      <c r="AJ914" t="s">
        <v>883</v>
      </c>
      <c r="AK914">
        <v>232.24199999999999</v>
      </c>
    </row>
    <row r="915" spans="36:38" x14ac:dyDescent="0.25">
      <c r="AK915" t="s">
        <v>372</v>
      </c>
    </row>
    <row r="916" spans="36:38" x14ac:dyDescent="0.25">
      <c r="AJ916" t="s">
        <v>448</v>
      </c>
      <c r="AK916">
        <v>5190.43</v>
      </c>
    </row>
    <row r="917" spans="36:38" x14ac:dyDescent="0.25">
      <c r="AK917" t="s">
        <v>372</v>
      </c>
    </row>
    <row r="918" spans="36:38" x14ac:dyDescent="0.25">
      <c r="AJ918" t="s">
        <v>882</v>
      </c>
      <c r="AK918">
        <v>1.7257199999999999</v>
      </c>
    </row>
    <row r="919" spans="36:38" x14ac:dyDescent="0.25">
      <c r="AK919" t="s">
        <v>372</v>
      </c>
    </row>
    <row r="920" spans="36:38" x14ac:dyDescent="0.25">
      <c r="AJ920" t="s">
        <v>880</v>
      </c>
      <c r="AK920">
        <v>6189.44</v>
      </c>
    </row>
    <row r="921" spans="36:38" x14ac:dyDescent="0.25">
      <c r="AK921" t="s">
        <v>372</v>
      </c>
    </row>
    <row r="922" spans="36:38" x14ac:dyDescent="0.25">
      <c r="AJ922" t="s">
        <v>881</v>
      </c>
      <c r="AK922">
        <v>3755.01</v>
      </c>
    </row>
    <row r="923" spans="36:38" x14ac:dyDescent="0.25">
      <c r="AK923" t="s">
        <v>372</v>
      </c>
    </row>
    <row r="924" spans="36:38" x14ac:dyDescent="0.25">
      <c r="AJ924" t="s">
        <v>889</v>
      </c>
      <c r="AK924">
        <v>8154.03</v>
      </c>
    </row>
    <row r="925" spans="36:38" x14ac:dyDescent="0.25">
      <c r="AK925" t="s">
        <v>372</v>
      </c>
    </row>
    <row r="926" spans="36:38" x14ac:dyDescent="0.25">
      <c r="AJ926" t="s">
        <v>888</v>
      </c>
      <c r="AK926">
        <v>1111.26</v>
      </c>
    </row>
    <row r="927" spans="36:38" x14ac:dyDescent="0.25">
      <c r="AK927" t="s">
        <v>372</v>
      </c>
    </row>
    <row r="928" spans="36:38" x14ac:dyDescent="0.25">
      <c r="AJ928" t="s">
        <v>884</v>
      </c>
      <c r="AK928">
        <v>192.774</v>
      </c>
      <c r="AL928">
        <v>630</v>
      </c>
    </row>
    <row r="929" spans="36:38" x14ac:dyDescent="0.25">
      <c r="AK929" t="s">
        <v>372</v>
      </c>
    </row>
    <row r="930" spans="36:38" x14ac:dyDescent="0.25">
      <c r="AJ930" t="s">
        <v>883</v>
      </c>
      <c r="AK930">
        <v>273.56299999999999</v>
      </c>
    </row>
    <row r="931" spans="36:38" x14ac:dyDescent="0.25">
      <c r="AK931" t="s">
        <v>372</v>
      </c>
    </row>
    <row r="932" spans="36:38" x14ac:dyDescent="0.25">
      <c r="AJ932" t="s">
        <v>448</v>
      </c>
      <c r="AK932">
        <v>5035.97</v>
      </c>
    </row>
    <row r="933" spans="36:38" x14ac:dyDescent="0.25">
      <c r="AK933" t="s">
        <v>372</v>
      </c>
    </row>
    <row r="934" spans="36:38" x14ac:dyDescent="0.25">
      <c r="AJ934" t="s">
        <v>882</v>
      </c>
      <c r="AK934">
        <v>0.95411999999999997</v>
      </c>
    </row>
    <row r="935" spans="36:38" x14ac:dyDescent="0.25">
      <c r="AK935" t="s">
        <v>372</v>
      </c>
    </row>
    <row r="936" spans="36:38" x14ac:dyDescent="0.25">
      <c r="AJ936" t="s">
        <v>880</v>
      </c>
      <c r="AK936">
        <v>5676.1</v>
      </c>
    </row>
    <row r="937" spans="36:38" x14ac:dyDescent="0.25">
      <c r="AK937" t="s">
        <v>372</v>
      </c>
    </row>
    <row r="938" spans="36:38" x14ac:dyDescent="0.25">
      <c r="AJ938" t="s">
        <v>881</v>
      </c>
      <c r="AK938">
        <v>2831.94</v>
      </c>
    </row>
    <row r="939" spans="36:38" x14ac:dyDescent="0.25">
      <c r="AK939" t="s">
        <v>372</v>
      </c>
    </row>
    <row r="940" spans="36:38" x14ac:dyDescent="0.25">
      <c r="AJ940" t="s">
        <v>889</v>
      </c>
      <c r="AK940">
        <v>8043.21</v>
      </c>
    </row>
    <row r="941" spans="36:38" x14ac:dyDescent="0.25">
      <c r="AK941" t="s">
        <v>372</v>
      </c>
    </row>
    <row r="942" spans="36:38" x14ac:dyDescent="0.25">
      <c r="AJ942" t="s">
        <v>888</v>
      </c>
      <c r="AK942">
        <v>1059.8800000000001</v>
      </c>
    </row>
    <row r="943" spans="36:38" x14ac:dyDescent="0.25">
      <c r="AK943" t="s">
        <v>372</v>
      </c>
    </row>
    <row r="944" spans="36:38" x14ac:dyDescent="0.25">
      <c r="AJ944" t="s">
        <v>884</v>
      </c>
      <c r="AK944">
        <v>123.124</v>
      </c>
      <c r="AL944">
        <v>660</v>
      </c>
    </row>
    <row r="945" spans="36:38" x14ac:dyDescent="0.25">
      <c r="AK945" t="s">
        <v>372</v>
      </c>
    </row>
    <row r="946" spans="36:38" x14ac:dyDescent="0.25">
      <c r="AJ946" t="s">
        <v>883</v>
      </c>
      <c r="AK946">
        <v>215.05799999999999</v>
      </c>
    </row>
    <row r="947" spans="36:38" x14ac:dyDescent="0.25">
      <c r="AK947" t="s">
        <v>372</v>
      </c>
    </row>
    <row r="948" spans="36:38" x14ac:dyDescent="0.25">
      <c r="AJ948" t="s">
        <v>448</v>
      </c>
      <c r="AK948">
        <v>4720.92</v>
      </c>
    </row>
    <row r="949" spans="36:38" x14ac:dyDescent="0.25">
      <c r="AK949" t="s">
        <v>372</v>
      </c>
    </row>
    <row r="950" spans="36:38" x14ac:dyDescent="0.25">
      <c r="AJ950" t="s">
        <v>882</v>
      </c>
      <c r="AK950">
        <v>1.7257199999999999</v>
      </c>
    </row>
    <row r="951" spans="36:38" x14ac:dyDescent="0.25">
      <c r="AK951" t="s">
        <v>372</v>
      </c>
    </row>
    <row r="952" spans="36:38" x14ac:dyDescent="0.25">
      <c r="AJ952" t="s">
        <v>880</v>
      </c>
      <c r="AK952">
        <v>6258.38</v>
      </c>
    </row>
    <row r="953" spans="36:38" x14ac:dyDescent="0.25">
      <c r="AK953" t="s">
        <v>372</v>
      </c>
    </row>
    <row r="954" spans="36:38" x14ac:dyDescent="0.25">
      <c r="AJ954" t="s">
        <v>881</v>
      </c>
      <c r="AK954">
        <v>3586.55</v>
      </c>
    </row>
    <row r="955" spans="36:38" x14ac:dyDescent="0.25">
      <c r="AK955" t="s">
        <v>372</v>
      </c>
    </row>
    <row r="956" spans="36:38" x14ac:dyDescent="0.25">
      <c r="AJ956" t="s">
        <v>889</v>
      </c>
      <c r="AK956">
        <v>8907.6</v>
      </c>
    </row>
    <row r="957" spans="36:38" x14ac:dyDescent="0.25">
      <c r="AK957" t="s">
        <v>372</v>
      </c>
    </row>
    <row r="958" spans="36:38" x14ac:dyDescent="0.25">
      <c r="AJ958" t="s">
        <v>888</v>
      </c>
      <c r="AK958">
        <v>1266.46</v>
      </c>
    </row>
    <row r="959" spans="36:38" x14ac:dyDescent="0.25">
      <c r="AK959" t="s">
        <v>372</v>
      </c>
    </row>
    <row r="960" spans="36:38" x14ac:dyDescent="0.25">
      <c r="AJ960" t="s">
        <v>884</v>
      </c>
      <c r="AK960">
        <v>110.994</v>
      </c>
      <c r="AL960">
        <v>690</v>
      </c>
    </row>
    <row r="961" spans="36:37" x14ac:dyDescent="0.25">
      <c r="AK961" t="s">
        <v>372</v>
      </c>
    </row>
    <row r="962" spans="36:37" x14ac:dyDescent="0.25">
      <c r="AJ962" t="s">
        <v>883</v>
      </c>
      <c r="AK962">
        <v>202.02</v>
      </c>
    </row>
    <row r="963" spans="36:37" x14ac:dyDescent="0.25">
      <c r="AK963" t="s">
        <v>372</v>
      </c>
    </row>
    <row r="964" spans="36:37" x14ac:dyDescent="0.25">
      <c r="AJ964" t="s">
        <v>448</v>
      </c>
      <c r="AK964">
        <v>5034.84</v>
      </c>
    </row>
    <row r="965" spans="36:37" x14ac:dyDescent="0.25">
      <c r="AK965" t="s">
        <v>372</v>
      </c>
    </row>
    <row r="966" spans="36:37" x14ac:dyDescent="0.25">
      <c r="AJ966" t="s">
        <v>882</v>
      </c>
      <c r="AK966">
        <v>1.7245900000000001</v>
      </c>
    </row>
    <row r="967" spans="36:37" x14ac:dyDescent="0.25">
      <c r="AK967" t="s">
        <v>372</v>
      </c>
    </row>
    <row r="968" spans="36:37" x14ac:dyDescent="0.25">
      <c r="AJ968" t="s">
        <v>880</v>
      </c>
      <c r="AK968">
        <v>5521.01</v>
      </c>
    </row>
    <row r="969" spans="36:37" x14ac:dyDescent="0.25">
      <c r="AK969" t="s">
        <v>372</v>
      </c>
    </row>
    <row r="970" spans="36:37" x14ac:dyDescent="0.25">
      <c r="AJ970" t="s">
        <v>881</v>
      </c>
      <c r="AK970">
        <v>2902.81</v>
      </c>
    </row>
    <row r="971" spans="36:37" x14ac:dyDescent="0.25">
      <c r="AK971" t="s">
        <v>372</v>
      </c>
    </row>
    <row r="972" spans="36:37" x14ac:dyDescent="0.25">
      <c r="AJ972" t="s">
        <v>889</v>
      </c>
      <c r="AK972">
        <v>7885.12</v>
      </c>
    </row>
    <row r="973" spans="36:37" x14ac:dyDescent="0.25">
      <c r="AK973" t="s">
        <v>372</v>
      </c>
    </row>
    <row r="974" spans="36:37" x14ac:dyDescent="0.25">
      <c r="AJ974" t="s">
        <v>888</v>
      </c>
      <c r="AK974">
        <v>921.92499999999995</v>
      </c>
    </row>
    <row r="975" spans="36:37" x14ac:dyDescent="0.25">
      <c r="AK975" t="s">
        <v>372</v>
      </c>
    </row>
    <row r="978" spans="36:44" x14ac:dyDescent="0.25">
      <c r="AJ978" t="s">
        <v>375</v>
      </c>
    </row>
    <row r="980" spans="36:44" x14ac:dyDescent="0.25">
      <c r="AJ980">
        <v>0</v>
      </c>
      <c r="AK980" t="s">
        <v>884</v>
      </c>
      <c r="AL980" t="s">
        <v>883</v>
      </c>
      <c r="AM980" t="s">
        <v>448</v>
      </c>
      <c r="AN980" t="s">
        <v>882</v>
      </c>
      <c r="AO980" t="s">
        <v>880</v>
      </c>
      <c r="AP980" t="s">
        <v>881</v>
      </c>
      <c r="AQ980" t="s">
        <v>889</v>
      </c>
      <c r="AR980" t="s">
        <v>888</v>
      </c>
    </row>
    <row r="981" spans="36:44" x14ac:dyDescent="0.25">
      <c r="AJ981" t="s">
        <v>370</v>
      </c>
      <c r="AK981">
        <v>2.9</v>
      </c>
      <c r="AL981">
        <v>4.07</v>
      </c>
      <c r="AM981">
        <v>37.74</v>
      </c>
      <c r="AN981">
        <v>14.41</v>
      </c>
      <c r="AO981">
        <v>10.11</v>
      </c>
      <c r="AP981">
        <v>7.92</v>
      </c>
      <c r="AQ981">
        <v>15.43</v>
      </c>
      <c r="AR981">
        <v>7.43</v>
      </c>
    </row>
    <row r="982" spans="36:44" x14ac:dyDescent="0.25">
      <c r="AJ982" t="s">
        <v>371</v>
      </c>
      <c r="AK982" t="s">
        <v>372</v>
      </c>
      <c r="AL982" t="s">
        <v>372</v>
      </c>
      <c r="AM982" t="s">
        <v>372</v>
      </c>
      <c r="AN982" t="s">
        <v>372</v>
      </c>
      <c r="AO982" t="s">
        <v>372</v>
      </c>
      <c r="AP982" t="s">
        <v>372</v>
      </c>
      <c r="AQ982" t="s">
        <v>372</v>
      </c>
      <c r="AR982" t="s">
        <v>372</v>
      </c>
    </row>
    <row r="983" spans="36:44" x14ac:dyDescent="0.25">
      <c r="AJ983">
        <v>30</v>
      </c>
      <c r="AK983" t="s">
        <v>884</v>
      </c>
      <c r="AL983" t="s">
        <v>883</v>
      </c>
      <c r="AM983" t="s">
        <v>448</v>
      </c>
      <c r="AN983" t="s">
        <v>882</v>
      </c>
      <c r="AO983" t="s">
        <v>880</v>
      </c>
      <c r="AP983" t="s">
        <v>881</v>
      </c>
      <c r="AQ983" t="s">
        <v>889</v>
      </c>
      <c r="AR983" t="s">
        <v>888</v>
      </c>
    </row>
    <row r="984" spans="36:44" x14ac:dyDescent="0.25">
      <c r="AJ984" t="s">
        <v>370</v>
      </c>
      <c r="AK984">
        <v>2.46</v>
      </c>
      <c r="AL984">
        <v>4.0199999999999996</v>
      </c>
      <c r="AM984">
        <v>39.28</v>
      </c>
      <c r="AN984">
        <v>0.01</v>
      </c>
      <c r="AO984">
        <v>15.23</v>
      </c>
      <c r="AP984">
        <v>8.56</v>
      </c>
      <c r="AQ984">
        <v>21.71</v>
      </c>
      <c r="AR984">
        <v>8.73</v>
      </c>
    </row>
    <row r="985" spans="36:44" x14ac:dyDescent="0.25">
      <c r="AJ985" t="s">
        <v>371</v>
      </c>
      <c r="AK985" t="s">
        <v>372</v>
      </c>
      <c r="AL985" t="s">
        <v>372</v>
      </c>
      <c r="AM985" t="s">
        <v>372</v>
      </c>
      <c r="AN985" t="s">
        <v>372</v>
      </c>
      <c r="AO985" t="s">
        <v>372</v>
      </c>
      <c r="AP985" t="s">
        <v>372</v>
      </c>
      <c r="AQ985" t="s">
        <v>372</v>
      </c>
      <c r="AR985" t="s">
        <v>372</v>
      </c>
    </row>
    <row r="986" spans="36:44" x14ac:dyDescent="0.25">
      <c r="AJ986">
        <v>60</v>
      </c>
      <c r="AK986" t="s">
        <v>884</v>
      </c>
      <c r="AL986" t="s">
        <v>883</v>
      </c>
      <c r="AM986" t="s">
        <v>448</v>
      </c>
      <c r="AN986" t="s">
        <v>882</v>
      </c>
      <c r="AO986" t="s">
        <v>880</v>
      </c>
      <c r="AP986" t="s">
        <v>881</v>
      </c>
      <c r="AQ986" t="s">
        <v>889</v>
      </c>
      <c r="AR986" t="s">
        <v>888</v>
      </c>
    </row>
    <row r="987" spans="36:44" x14ac:dyDescent="0.25">
      <c r="AJ987" t="s">
        <v>370</v>
      </c>
      <c r="AK987">
        <v>1.7</v>
      </c>
      <c r="AL987">
        <v>3</v>
      </c>
      <c r="AM987">
        <v>35.380000000000003</v>
      </c>
      <c r="AN987">
        <v>0.01</v>
      </c>
      <c r="AO987">
        <v>16.38</v>
      </c>
      <c r="AP987">
        <v>12.64</v>
      </c>
      <c r="AQ987">
        <v>23.96</v>
      </c>
      <c r="AR987">
        <v>6.92</v>
      </c>
    </row>
    <row r="988" spans="36:44" x14ac:dyDescent="0.25">
      <c r="AJ988" t="s">
        <v>371</v>
      </c>
      <c r="AK988" t="s">
        <v>372</v>
      </c>
      <c r="AL988" t="s">
        <v>372</v>
      </c>
      <c r="AM988" t="s">
        <v>372</v>
      </c>
      <c r="AN988" t="s">
        <v>372</v>
      </c>
      <c r="AO988" t="s">
        <v>372</v>
      </c>
      <c r="AP988" t="s">
        <v>372</v>
      </c>
      <c r="AQ988" t="s">
        <v>372</v>
      </c>
      <c r="AR988" t="s">
        <v>372</v>
      </c>
    </row>
    <row r="989" spans="36:44" x14ac:dyDescent="0.25">
      <c r="AJ989">
        <v>90</v>
      </c>
      <c r="AK989" t="s">
        <v>884</v>
      </c>
      <c r="AL989" t="s">
        <v>883</v>
      </c>
      <c r="AM989" t="s">
        <v>448</v>
      </c>
      <c r="AN989" t="s">
        <v>882</v>
      </c>
      <c r="AO989" t="s">
        <v>880</v>
      </c>
      <c r="AP989" t="s">
        <v>881</v>
      </c>
      <c r="AQ989" t="s">
        <v>889</v>
      </c>
      <c r="AR989" t="s">
        <v>888</v>
      </c>
    </row>
    <row r="990" spans="36:44" x14ac:dyDescent="0.25">
      <c r="AJ990" t="s">
        <v>370</v>
      </c>
      <c r="AK990">
        <v>2.04</v>
      </c>
      <c r="AL990">
        <v>2.69</v>
      </c>
      <c r="AM990">
        <v>34.08</v>
      </c>
      <c r="AN990">
        <v>0</v>
      </c>
      <c r="AO990">
        <v>18.940000000000001</v>
      </c>
      <c r="AP990">
        <v>9.56</v>
      </c>
      <c r="AQ990">
        <v>26.64</v>
      </c>
      <c r="AR990">
        <v>6.07</v>
      </c>
    </row>
    <row r="991" spans="36:44" x14ac:dyDescent="0.25">
      <c r="AJ991" t="s">
        <v>371</v>
      </c>
      <c r="AK991" t="s">
        <v>372</v>
      </c>
      <c r="AL991" t="s">
        <v>372</v>
      </c>
      <c r="AM991" t="s">
        <v>372</v>
      </c>
      <c r="AN991" t="s">
        <v>372</v>
      </c>
      <c r="AO991" t="s">
        <v>372</v>
      </c>
      <c r="AP991" t="s">
        <v>372</v>
      </c>
      <c r="AQ991" t="s">
        <v>372</v>
      </c>
      <c r="AR991" t="s">
        <v>372</v>
      </c>
    </row>
    <row r="992" spans="36:44" x14ac:dyDescent="0.25">
      <c r="AJ992">
        <v>120</v>
      </c>
      <c r="AK992" t="s">
        <v>884</v>
      </c>
      <c r="AL992" t="s">
        <v>883</v>
      </c>
      <c r="AM992" t="s">
        <v>448</v>
      </c>
      <c r="AN992" t="s">
        <v>882</v>
      </c>
      <c r="AO992" t="s">
        <v>880</v>
      </c>
      <c r="AP992" t="s">
        <v>881</v>
      </c>
      <c r="AQ992" t="s">
        <v>889</v>
      </c>
      <c r="AR992" t="s">
        <v>888</v>
      </c>
    </row>
    <row r="993" spans="36:44" x14ac:dyDescent="0.25">
      <c r="AJ993" t="s">
        <v>370</v>
      </c>
      <c r="AK993">
        <v>1.72</v>
      </c>
      <c r="AL993">
        <v>2.25</v>
      </c>
      <c r="AM993">
        <v>32.159999999999997</v>
      </c>
      <c r="AN993">
        <v>0.01</v>
      </c>
      <c r="AO993">
        <v>19.36</v>
      </c>
      <c r="AP993">
        <v>9.2200000000000006</v>
      </c>
      <c r="AQ993">
        <v>29.07</v>
      </c>
      <c r="AR993">
        <v>6.21</v>
      </c>
    </row>
    <row r="994" spans="36:44" x14ac:dyDescent="0.25">
      <c r="AJ994" t="s">
        <v>371</v>
      </c>
      <c r="AK994" t="s">
        <v>372</v>
      </c>
      <c r="AL994" t="s">
        <v>372</v>
      </c>
      <c r="AM994" t="s">
        <v>372</v>
      </c>
      <c r="AN994" t="s">
        <v>372</v>
      </c>
      <c r="AO994" t="s">
        <v>372</v>
      </c>
      <c r="AP994" t="s">
        <v>372</v>
      </c>
      <c r="AQ994" t="s">
        <v>372</v>
      </c>
      <c r="AR994" t="s">
        <v>372</v>
      </c>
    </row>
    <row r="995" spans="36:44" x14ac:dyDescent="0.25">
      <c r="AJ995">
        <v>150</v>
      </c>
      <c r="AK995" t="s">
        <v>884</v>
      </c>
      <c r="AL995" t="s">
        <v>883</v>
      </c>
      <c r="AM995" t="s">
        <v>448</v>
      </c>
      <c r="AN995" t="s">
        <v>882</v>
      </c>
      <c r="AO995" t="s">
        <v>880</v>
      </c>
      <c r="AP995" t="s">
        <v>881</v>
      </c>
      <c r="AQ995" t="s">
        <v>889</v>
      </c>
      <c r="AR995" t="s">
        <v>888</v>
      </c>
    </row>
    <row r="996" spans="36:44" x14ac:dyDescent="0.25">
      <c r="AJ996" t="s">
        <v>370</v>
      </c>
      <c r="AK996">
        <v>1.4</v>
      </c>
      <c r="AL996">
        <v>2.2599999999999998</v>
      </c>
      <c r="AM996">
        <v>28.53</v>
      </c>
      <c r="AN996">
        <v>0.01</v>
      </c>
      <c r="AO996">
        <v>20.92</v>
      </c>
      <c r="AP996">
        <v>14.24</v>
      </c>
      <c r="AQ996">
        <v>27.1</v>
      </c>
      <c r="AR996">
        <v>5.54</v>
      </c>
    </row>
    <row r="997" spans="36:44" x14ac:dyDescent="0.25">
      <c r="AJ997" t="s">
        <v>371</v>
      </c>
      <c r="AK997" t="s">
        <v>372</v>
      </c>
      <c r="AL997" t="s">
        <v>372</v>
      </c>
      <c r="AM997" t="s">
        <v>372</v>
      </c>
      <c r="AN997" t="s">
        <v>372</v>
      </c>
      <c r="AO997" t="s">
        <v>372</v>
      </c>
      <c r="AP997" t="s">
        <v>372</v>
      </c>
      <c r="AQ997" t="s">
        <v>372</v>
      </c>
      <c r="AR997" t="s">
        <v>372</v>
      </c>
    </row>
    <row r="998" spans="36:44" x14ac:dyDescent="0.25">
      <c r="AJ998">
        <v>180</v>
      </c>
      <c r="AK998" t="s">
        <v>884</v>
      </c>
      <c r="AL998" t="s">
        <v>883</v>
      </c>
      <c r="AM998" t="s">
        <v>448</v>
      </c>
      <c r="AN998" t="s">
        <v>882</v>
      </c>
      <c r="AO998" t="s">
        <v>880</v>
      </c>
      <c r="AP998" t="s">
        <v>881</v>
      </c>
      <c r="AQ998" t="s">
        <v>889</v>
      </c>
      <c r="AR998" t="s">
        <v>888</v>
      </c>
    </row>
    <row r="999" spans="36:44" x14ac:dyDescent="0.25">
      <c r="AJ999" t="s">
        <v>370</v>
      </c>
      <c r="AK999">
        <v>1.34</v>
      </c>
      <c r="AL999">
        <v>2.2000000000000002</v>
      </c>
      <c r="AM999">
        <v>28.52</v>
      </c>
      <c r="AN999">
        <v>0.01</v>
      </c>
      <c r="AO999">
        <v>19.96</v>
      </c>
      <c r="AP999">
        <v>11.35</v>
      </c>
      <c r="AQ999">
        <v>30.83</v>
      </c>
      <c r="AR999">
        <v>5.79</v>
      </c>
    </row>
    <row r="1000" spans="36:44" x14ac:dyDescent="0.25">
      <c r="AJ1000" t="s">
        <v>371</v>
      </c>
      <c r="AK1000" t="s">
        <v>372</v>
      </c>
      <c r="AL1000" t="s">
        <v>372</v>
      </c>
      <c r="AM1000" t="s">
        <v>372</v>
      </c>
      <c r="AN1000" t="s">
        <v>372</v>
      </c>
      <c r="AO1000" t="s">
        <v>372</v>
      </c>
      <c r="AP1000" t="s">
        <v>372</v>
      </c>
      <c r="AQ1000" t="s">
        <v>372</v>
      </c>
      <c r="AR1000" t="s">
        <v>372</v>
      </c>
    </row>
    <row r="1001" spans="36:44" x14ac:dyDescent="0.25">
      <c r="AJ1001">
        <v>210</v>
      </c>
      <c r="AK1001" t="s">
        <v>884</v>
      </c>
      <c r="AL1001" t="s">
        <v>883</v>
      </c>
      <c r="AM1001" t="s">
        <v>448</v>
      </c>
      <c r="AN1001" t="s">
        <v>882</v>
      </c>
      <c r="AO1001" t="s">
        <v>880</v>
      </c>
      <c r="AP1001" t="s">
        <v>881</v>
      </c>
      <c r="AQ1001" t="s">
        <v>889</v>
      </c>
      <c r="AR1001" t="s">
        <v>888</v>
      </c>
    </row>
    <row r="1002" spans="36:44" x14ac:dyDescent="0.25">
      <c r="AJ1002" t="s">
        <v>370</v>
      </c>
      <c r="AK1002">
        <v>0.87</v>
      </c>
      <c r="AL1002">
        <v>1.77</v>
      </c>
      <c r="AM1002">
        <v>27.87</v>
      </c>
      <c r="AN1002">
        <v>0.01</v>
      </c>
      <c r="AO1002">
        <v>22.19</v>
      </c>
      <c r="AP1002">
        <v>12.59</v>
      </c>
      <c r="AQ1002">
        <v>29.27</v>
      </c>
      <c r="AR1002">
        <v>5.44</v>
      </c>
    </row>
    <row r="1003" spans="36:44" x14ac:dyDescent="0.25">
      <c r="AJ1003" t="s">
        <v>371</v>
      </c>
      <c r="AK1003" t="s">
        <v>372</v>
      </c>
      <c r="AL1003" t="s">
        <v>372</v>
      </c>
      <c r="AM1003" t="s">
        <v>372</v>
      </c>
      <c r="AN1003" t="s">
        <v>372</v>
      </c>
      <c r="AO1003" t="s">
        <v>372</v>
      </c>
      <c r="AP1003" t="s">
        <v>372</v>
      </c>
      <c r="AQ1003" t="s">
        <v>372</v>
      </c>
      <c r="AR1003" t="s">
        <v>372</v>
      </c>
    </row>
    <row r="1004" spans="36:44" x14ac:dyDescent="0.25">
      <c r="AJ1004">
        <v>240</v>
      </c>
      <c r="AK1004" t="s">
        <v>884</v>
      </c>
      <c r="AL1004" t="s">
        <v>883</v>
      </c>
      <c r="AM1004" t="s">
        <v>448</v>
      </c>
      <c r="AN1004" t="s">
        <v>882</v>
      </c>
      <c r="AO1004" t="s">
        <v>880</v>
      </c>
      <c r="AP1004" t="s">
        <v>881</v>
      </c>
      <c r="AQ1004" t="s">
        <v>889</v>
      </c>
      <c r="AR1004" t="s">
        <v>888</v>
      </c>
    </row>
    <row r="1005" spans="36:44" x14ac:dyDescent="0.25">
      <c r="AJ1005" t="s">
        <v>370</v>
      </c>
      <c r="AK1005">
        <v>1.36</v>
      </c>
      <c r="AL1005">
        <v>1.93</v>
      </c>
      <c r="AM1005">
        <v>28.22</v>
      </c>
      <c r="AN1005">
        <v>0</v>
      </c>
      <c r="AO1005">
        <v>21.93</v>
      </c>
      <c r="AP1005">
        <v>11.84</v>
      </c>
      <c r="AQ1005">
        <v>29.35</v>
      </c>
      <c r="AR1005">
        <v>5.38</v>
      </c>
    </row>
    <row r="1006" spans="36:44" x14ac:dyDescent="0.25">
      <c r="AJ1006" t="s">
        <v>371</v>
      </c>
      <c r="AK1006" t="s">
        <v>372</v>
      </c>
      <c r="AL1006" t="s">
        <v>372</v>
      </c>
      <c r="AM1006" t="s">
        <v>372</v>
      </c>
      <c r="AN1006" t="s">
        <v>372</v>
      </c>
      <c r="AO1006" t="s">
        <v>372</v>
      </c>
      <c r="AP1006" t="s">
        <v>372</v>
      </c>
      <c r="AQ1006" t="s">
        <v>372</v>
      </c>
      <c r="AR1006" t="s">
        <v>372</v>
      </c>
    </row>
    <row r="1007" spans="36:44" x14ac:dyDescent="0.25">
      <c r="AJ1007">
        <v>270</v>
      </c>
      <c r="AK1007" t="s">
        <v>884</v>
      </c>
      <c r="AL1007" t="s">
        <v>883</v>
      </c>
      <c r="AM1007" t="s">
        <v>448</v>
      </c>
      <c r="AN1007" t="s">
        <v>882</v>
      </c>
      <c r="AO1007" t="s">
        <v>880</v>
      </c>
      <c r="AP1007" t="s">
        <v>881</v>
      </c>
      <c r="AQ1007" t="s">
        <v>889</v>
      </c>
      <c r="AR1007" t="s">
        <v>888</v>
      </c>
    </row>
    <row r="1008" spans="36:44" x14ac:dyDescent="0.25">
      <c r="AJ1008" t="s">
        <v>370</v>
      </c>
      <c r="AK1008">
        <v>0.89</v>
      </c>
      <c r="AL1008">
        <v>1.43</v>
      </c>
      <c r="AM1008">
        <v>25.48</v>
      </c>
      <c r="AN1008">
        <v>0</v>
      </c>
      <c r="AO1008">
        <v>22.29</v>
      </c>
      <c r="AP1008">
        <v>14.5</v>
      </c>
      <c r="AQ1008">
        <v>29.8</v>
      </c>
      <c r="AR1008">
        <v>5.61</v>
      </c>
    </row>
    <row r="1009" spans="36:44" x14ac:dyDescent="0.25">
      <c r="AJ1009" t="s">
        <v>371</v>
      </c>
      <c r="AK1009" t="s">
        <v>372</v>
      </c>
      <c r="AL1009" t="s">
        <v>372</v>
      </c>
      <c r="AM1009" t="s">
        <v>372</v>
      </c>
      <c r="AN1009" t="s">
        <v>372</v>
      </c>
      <c r="AO1009" t="s">
        <v>372</v>
      </c>
      <c r="AP1009" t="s">
        <v>372</v>
      </c>
      <c r="AQ1009" t="s">
        <v>372</v>
      </c>
      <c r="AR1009" t="s">
        <v>372</v>
      </c>
    </row>
    <row r="1010" spans="36:44" x14ac:dyDescent="0.25">
      <c r="AJ1010">
        <v>300</v>
      </c>
      <c r="AK1010" t="s">
        <v>884</v>
      </c>
      <c r="AL1010" t="s">
        <v>883</v>
      </c>
      <c r="AM1010" t="s">
        <v>448</v>
      </c>
      <c r="AN1010" t="s">
        <v>882</v>
      </c>
      <c r="AO1010" t="s">
        <v>880</v>
      </c>
      <c r="AP1010" t="s">
        <v>881</v>
      </c>
      <c r="AQ1010" t="s">
        <v>889</v>
      </c>
      <c r="AR1010" t="s">
        <v>888</v>
      </c>
    </row>
    <row r="1011" spans="36:44" x14ac:dyDescent="0.25">
      <c r="AJ1011" t="s">
        <v>370</v>
      </c>
      <c r="AK1011">
        <v>0.97</v>
      </c>
      <c r="AL1011">
        <v>1.48</v>
      </c>
      <c r="AM1011">
        <v>24.49</v>
      </c>
      <c r="AN1011">
        <v>0</v>
      </c>
      <c r="AO1011">
        <v>22.21</v>
      </c>
      <c r="AP1011">
        <v>14.39</v>
      </c>
      <c r="AQ1011">
        <v>30.11</v>
      </c>
      <c r="AR1011">
        <v>6.35</v>
      </c>
    </row>
    <row r="1012" spans="36:44" x14ac:dyDescent="0.25">
      <c r="AJ1012" t="s">
        <v>371</v>
      </c>
      <c r="AK1012" t="s">
        <v>372</v>
      </c>
      <c r="AL1012" t="s">
        <v>372</v>
      </c>
      <c r="AM1012" t="s">
        <v>372</v>
      </c>
      <c r="AN1012" t="s">
        <v>372</v>
      </c>
      <c r="AO1012" t="s">
        <v>372</v>
      </c>
      <c r="AP1012" t="s">
        <v>372</v>
      </c>
      <c r="AQ1012" t="s">
        <v>372</v>
      </c>
      <c r="AR1012" t="s">
        <v>372</v>
      </c>
    </row>
    <row r="1013" spans="36:44" x14ac:dyDescent="0.25">
      <c r="AJ1013">
        <v>330</v>
      </c>
      <c r="AK1013" t="s">
        <v>884</v>
      </c>
      <c r="AL1013" t="s">
        <v>883</v>
      </c>
      <c r="AM1013" t="s">
        <v>448</v>
      </c>
      <c r="AN1013" t="s">
        <v>882</v>
      </c>
      <c r="AO1013" t="s">
        <v>880</v>
      </c>
      <c r="AP1013" t="s">
        <v>881</v>
      </c>
      <c r="AQ1013" t="s">
        <v>889</v>
      </c>
      <c r="AR1013" t="s">
        <v>888</v>
      </c>
    </row>
    <row r="1014" spans="36:44" x14ac:dyDescent="0.25">
      <c r="AJ1014" t="s">
        <v>370</v>
      </c>
      <c r="AK1014">
        <v>1.29</v>
      </c>
      <c r="AL1014">
        <v>1.79</v>
      </c>
      <c r="AM1014">
        <v>23.76</v>
      </c>
      <c r="AN1014">
        <v>0.01</v>
      </c>
      <c r="AO1014">
        <v>22.97</v>
      </c>
      <c r="AP1014">
        <v>13.43</v>
      </c>
      <c r="AQ1014">
        <v>30.8</v>
      </c>
      <c r="AR1014">
        <v>5.96</v>
      </c>
    </row>
    <row r="1015" spans="36:44" x14ac:dyDescent="0.25">
      <c r="AJ1015" t="s">
        <v>371</v>
      </c>
      <c r="AK1015" t="s">
        <v>372</v>
      </c>
      <c r="AL1015" t="s">
        <v>372</v>
      </c>
      <c r="AM1015" t="s">
        <v>372</v>
      </c>
      <c r="AN1015" t="s">
        <v>372</v>
      </c>
      <c r="AO1015" t="s">
        <v>372</v>
      </c>
      <c r="AP1015" t="s">
        <v>372</v>
      </c>
      <c r="AQ1015" t="s">
        <v>372</v>
      </c>
      <c r="AR1015" t="s">
        <v>372</v>
      </c>
    </row>
    <row r="1016" spans="36:44" x14ac:dyDescent="0.25">
      <c r="AJ1016">
        <v>360</v>
      </c>
      <c r="AK1016" t="s">
        <v>884</v>
      </c>
      <c r="AL1016" t="s">
        <v>883</v>
      </c>
      <c r="AM1016" t="s">
        <v>448</v>
      </c>
      <c r="AN1016" t="s">
        <v>882</v>
      </c>
      <c r="AO1016" t="s">
        <v>880</v>
      </c>
      <c r="AP1016" t="s">
        <v>881</v>
      </c>
      <c r="AQ1016" t="s">
        <v>889</v>
      </c>
      <c r="AR1016" t="s">
        <v>888</v>
      </c>
    </row>
    <row r="1017" spans="36:44" x14ac:dyDescent="0.25">
      <c r="AJ1017" t="s">
        <v>370</v>
      </c>
      <c r="AK1017">
        <v>0.98</v>
      </c>
      <c r="AL1017">
        <v>1.71</v>
      </c>
      <c r="AM1017">
        <v>23.71</v>
      </c>
      <c r="AN1017">
        <v>0.01</v>
      </c>
      <c r="AO1017">
        <v>21.36</v>
      </c>
      <c r="AP1017">
        <v>11.89</v>
      </c>
      <c r="AQ1017">
        <v>34.78</v>
      </c>
      <c r="AR1017">
        <v>5.57</v>
      </c>
    </row>
    <row r="1018" spans="36:44" x14ac:dyDescent="0.25">
      <c r="AJ1018" t="s">
        <v>371</v>
      </c>
      <c r="AK1018" t="s">
        <v>372</v>
      </c>
      <c r="AL1018" t="s">
        <v>372</v>
      </c>
      <c r="AM1018" t="s">
        <v>372</v>
      </c>
      <c r="AN1018" t="s">
        <v>372</v>
      </c>
      <c r="AO1018" t="s">
        <v>372</v>
      </c>
      <c r="AP1018" t="s">
        <v>372</v>
      </c>
      <c r="AQ1018" t="s">
        <v>372</v>
      </c>
      <c r="AR1018" t="s">
        <v>372</v>
      </c>
    </row>
    <row r="1019" spans="36:44" x14ac:dyDescent="0.25">
      <c r="AJ1019">
        <v>390</v>
      </c>
      <c r="AK1019" t="s">
        <v>884</v>
      </c>
      <c r="AL1019" t="s">
        <v>883</v>
      </c>
      <c r="AM1019" t="s">
        <v>448</v>
      </c>
      <c r="AN1019" t="s">
        <v>882</v>
      </c>
      <c r="AO1019" t="s">
        <v>880</v>
      </c>
      <c r="AP1019" t="s">
        <v>881</v>
      </c>
      <c r="AQ1019" t="s">
        <v>889</v>
      </c>
      <c r="AR1019" t="s">
        <v>888</v>
      </c>
    </row>
    <row r="1020" spans="36:44" x14ac:dyDescent="0.25">
      <c r="AJ1020" t="s">
        <v>370</v>
      </c>
      <c r="AK1020">
        <v>1.04</v>
      </c>
      <c r="AL1020">
        <v>1.32</v>
      </c>
      <c r="AM1020">
        <v>24.31</v>
      </c>
      <c r="AN1020">
        <v>0.01</v>
      </c>
      <c r="AO1020">
        <v>22.39</v>
      </c>
      <c r="AP1020">
        <v>11.07</v>
      </c>
      <c r="AQ1020">
        <v>33.56</v>
      </c>
      <c r="AR1020">
        <v>6.3</v>
      </c>
    </row>
    <row r="1021" spans="36:44" x14ac:dyDescent="0.25">
      <c r="AJ1021" t="s">
        <v>371</v>
      </c>
      <c r="AK1021" t="s">
        <v>372</v>
      </c>
      <c r="AL1021" t="s">
        <v>372</v>
      </c>
      <c r="AM1021" t="s">
        <v>372</v>
      </c>
      <c r="AN1021" t="s">
        <v>372</v>
      </c>
      <c r="AO1021" t="s">
        <v>372</v>
      </c>
      <c r="AP1021" t="s">
        <v>372</v>
      </c>
      <c r="AQ1021" t="s">
        <v>372</v>
      </c>
      <c r="AR1021" t="s">
        <v>372</v>
      </c>
    </row>
    <row r="1022" spans="36:44" x14ac:dyDescent="0.25">
      <c r="AJ1022">
        <v>420</v>
      </c>
      <c r="AK1022" t="s">
        <v>884</v>
      </c>
      <c r="AL1022" t="s">
        <v>883</v>
      </c>
      <c r="AM1022" t="s">
        <v>448</v>
      </c>
      <c r="AN1022" t="s">
        <v>882</v>
      </c>
      <c r="AO1022" t="s">
        <v>880</v>
      </c>
      <c r="AP1022" t="s">
        <v>881</v>
      </c>
      <c r="AQ1022" t="s">
        <v>889</v>
      </c>
      <c r="AR1022" t="s">
        <v>888</v>
      </c>
    </row>
    <row r="1023" spans="36:44" x14ac:dyDescent="0.25">
      <c r="AJ1023" t="s">
        <v>370</v>
      </c>
      <c r="AK1023">
        <v>1.28</v>
      </c>
      <c r="AL1023">
        <v>1.6</v>
      </c>
      <c r="AM1023">
        <v>22.89</v>
      </c>
      <c r="AN1023">
        <v>0.01</v>
      </c>
      <c r="AO1023">
        <v>24.7</v>
      </c>
      <c r="AP1023">
        <v>10.87</v>
      </c>
      <c r="AQ1023">
        <v>34.1</v>
      </c>
      <c r="AR1023">
        <v>4.57</v>
      </c>
    </row>
    <row r="1024" spans="36:44" x14ac:dyDescent="0.25">
      <c r="AJ1024" t="s">
        <v>371</v>
      </c>
      <c r="AK1024" t="s">
        <v>372</v>
      </c>
      <c r="AL1024" t="s">
        <v>372</v>
      </c>
      <c r="AM1024" t="s">
        <v>372</v>
      </c>
      <c r="AN1024" t="s">
        <v>372</v>
      </c>
      <c r="AO1024" t="s">
        <v>372</v>
      </c>
      <c r="AP1024" t="s">
        <v>372</v>
      </c>
      <c r="AQ1024" t="s">
        <v>372</v>
      </c>
      <c r="AR1024" t="s">
        <v>372</v>
      </c>
    </row>
    <row r="1025" spans="36:44" x14ac:dyDescent="0.25">
      <c r="AJ1025">
        <v>450</v>
      </c>
      <c r="AK1025" t="s">
        <v>884</v>
      </c>
      <c r="AL1025" t="s">
        <v>883</v>
      </c>
      <c r="AM1025" t="s">
        <v>448</v>
      </c>
      <c r="AN1025" t="s">
        <v>882</v>
      </c>
      <c r="AO1025" t="s">
        <v>880</v>
      </c>
      <c r="AP1025" t="s">
        <v>881</v>
      </c>
      <c r="AQ1025" t="s">
        <v>889</v>
      </c>
      <c r="AR1025" t="s">
        <v>888</v>
      </c>
    </row>
    <row r="1026" spans="36:44" x14ac:dyDescent="0.25">
      <c r="AJ1026" t="s">
        <v>370</v>
      </c>
      <c r="AK1026">
        <v>0.64</v>
      </c>
      <c r="AL1026">
        <v>1.3</v>
      </c>
      <c r="AM1026">
        <v>22.93</v>
      </c>
      <c r="AN1026">
        <v>0.01</v>
      </c>
      <c r="AO1026">
        <v>22.17</v>
      </c>
      <c r="AP1026">
        <v>11.91</v>
      </c>
      <c r="AQ1026">
        <v>37.32</v>
      </c>
      <c r="AR1026">
        <v>3.72</v>
      </c>
    </row>
    <row r="1027" spans="36:44" x14ac:dyDescent="0.25">
      <c r="AJ1027" t="s">
        <v>371</v>
      </c>
      <c r="AK1027" t="s">
        <v>372</v>
      </c>
      <c r="AL1027" t="s">
        <v>372</v>
      </c>
      <c r="AM1027" t="s">
        <v>372</v>
      </c>
      <c r="AN1027" t="s">
        <v>372</v>
      </c>
      <c r="AO1027" t="s">
        <v>372</v>
      </c>
      <c r="AP1027" t="s">
        <v>372</v>
      </c>
      <c r="AQ1027" t="s">
        <v>372</v>
      </c>
      <c r="AR1027" t="s">
        <v>372</v>
      </c>
    </row>
    <row r="1028" spans="36:44" x14ac:dyDescent="0.25">
      <c r="AJ1028">
        <v>480</v>
      </c>
      <c r="AK1028" t="s">
        <v>884</v>
      </c>
      <c r="AL1028" t="s">
        <v>883</v>
      </c>
      <c r="AM1028" t="s">
        <v>448</v>
      </c>
      <c r="AN1028" t="s">
        <v>882</v>
      </c>
      <c r="AO1028" t="s">
        <v>880</v>
      </c>
      <c r="AP1028" t="s">
        <v>881</v>
      </c>
      <c r="AQ1028" t="s">
        <v>889</v>
      </c>
      <c r="AR1028" t="s">
        <v>888</v>
      </c>
    </row>
    <row r="1029" spans="36:44" x14ac:dyDescent="0.25">
      <c r="AJ1029" t="s">
        <v>370</v>
      </c>
      <c r="AK1029">
        <v>0.69</v>
      </c>
      <c r="AL1029">
        <v>1.24</v>
      </c>
      <c r="AM1029">
        <v>22.84</v>
      </c>
      <c r="AN1029">
        <v>0.01</v>
      </c>
      <c r="AO1029">
        <v>22.28</v>
      </c>
      <c r="AP1029">
        <v>12.24</v>
      </c>
      <c r="AQ1029">
        <v>35.770000000000003</v>
      </c>
      <c r="AR1029">
        <v>4.93</v>
      </c>
    </row>
    <row r="1030" spans="36:44" x14ac:dyDescent="0.25">
      <c r="AJ1030" t="s">
        <v>371</v>
      </c>
      <c r="AK1030" t="s">
        <v>372</v>
      </c>
      <c r="AL1030" t="s">
        <v>372</v>
      </c>
      <c r="AM1030" t="s">
        <v>372</v>
      </c>
      <c r="AN1030" t="s">
        <v>372</v>
      </c>
      <c r="AO1030" t="s">
        <v>372</v>
      </c>
      <c r="AP1030" t="s">
        <v>372</v>
      </c>
      <c r="AQ1030" t="s">
        <v>372</v>
      </c>
      <c r="AR1030" t="s">
        <v>372</v>
      </c>
    </row>
    <row r="1031" spans="36:44" x14ac:dyDescent="0.25">
      <c r="AJ1031">
        <v>510</v>
      </c>
      <c r="AK1031" t="s">
        <v>884</v>
      </c>
      <c r="AL1031" t="s">
        <v>883</v>
      </c>
      <c r="AM1031" t="s">
        <v>448</v>
      </c>
      <c r="AN1031" t="s">
        <v>882</v>
      </c>
      <c r="AO1031" t="s">
        <v>880</v>
      </c>
      <c r="AP1031" t="s">
        <v>881</v>
      </c>
      <c r="AQ1031" t="s">
        <v>889</v>
      </c>
      <c r="AR1031" t="s">
        <v>888</v>
      </c>
    </row>
    <row r="1032" spans="36:44" x14ac:dyDescent="0.25">
      <c r="AJ1032" t="s">
        <v>370</v>
      </c>
      <c r="AK1032">
        <v>1.39</v>
      </c>
      <c r="AL1032">
        <v>1.61</v>
      </c>
      <c r="AM1032">
        <v>21.62</v>
      </c>
      <c r="AN1032">
        <v>0</v>
      </c>
      <c r="AO1032">
        <v>23.96</v>
      </c>
      <c r="AP1032">
        <v>10.08</v>
      </c>
      <c r="AQ1032">
        <v>35.78</v>
      </c>
      <c r="AR1032">
        <v>5.55</v>
      </c>
    </row>
    <row r="1033" spans="36:44" x14ac:dyDescent="0.25">
      <c r="AJ1033" t="s">
        <v>371</v>
      </c>
      <c r="AK1033" t="s">
        <v>372</v>
      </c>
      <c r="AL1033" t="s">
        <v>372</v>
      </c>
      <c r="AM1033" t="s">
        <v>372</v>
      </c>
      <c r="AN1033" t="s">
        <v>372</v>
      </c>
      <c r="AO1033" t="s">
        <v>372</v>
      </c>
      <c r="AP1033" t="s">
        <v>372</v>
      </c>
      <c r="AQ1033" t="s">
        <v>372</v>
      </c>
      <c r="AR1033" t="s">
        <v>372</v>
      </c>
    </row>
    <row r="1034" spans="36:44" x14ac:dyDescent="0.25">
      <c r="AJ1034">
        <v>540</v>
      </c>
      <c r="AK1034" t="s">
        <v>884</v>
      </c>
      <c r="AL1034" t="s">
        <v>883</v>
      </c>
      <c r="AM1034" t="s">
        <v>448</v>
      </c>
      <c r="AN1034" t="s">
        <v>882</v>
      </c>
      <c r="AO1034" t="s">
        <v>880</v>
      </c>
      <c r="AP1034" t="s">
        <v>881</v>
      </c>
      <c r="AQ1034" t="s">
        <v>889</v>
      </c>
      <c r="AR1034" t="s">
        <v>888</v>
      </c>
    </row>
    <row r="1035" spans="36:44" x14ac:dyDescent="0.25">
      <c r="AJ1035" t="s">
        <v>370</v>
      </c>
      <c r="AK1035">
        <v>1.2</v>
      </c>
      <c r="AL1035">
        <v>1.64</v>
      </c>
      <c r="AM1035">
        <v>22.37</v>
      </c>
      <c r="AN1035">
        <v>0.01</v>
      </c>
      <c r="AO1035">
        <v>23.91</v>
      </c>
      <c r="AP1035">
        <v>12.43</v>
      </c>
      <c r="AQ1035">
        <v>33.200000000000003</v>
      </c>
      <c r="AR1035">
        <v>5.24</v>
      </c>
    </row>
    <row r="1036" spans="36:44" x14ac:dyDescent="0.25">
      <c r="AJ1036" t="s">
        <v>371</v>
      </c>
      <c r="AK1036" t="s">
        <v>372</v>
      </c>
      <c r="AL1036" t="s">
        <v>372</v>
      </c>
      <c r="AM1036" t="s">
        <v>372</v>
      </c>
      <c r="AN1036" t="s">
        <v>372</v>
      </c>
      <c r="AO1036" t="s">
        <v>372</v>
      </c>
      <c r="AP1036" t="s">
        <v>372</v>
      </c>
      <c r="AQ1036" t="s">
        <v>372</v>
      </c>
      <c r="AR1036" t="s">
        <v>372</v>
      </c>
    </row>
    <row r="1037" spans="36:44" x14ac:dyDescent="0.25">
      <c r="AJ1037">
        <v>570</v>
      </c>
      <c r="AK1037" t="s">
        <v>884</v>
      </c>
      <c r="AL1037" t="s">
        <v>883</v>
      </c>
      <c r="AM1037" t="s">
        <v>448</v>
      </c>
      <c r="AN1037" t="s">
        <v>882</v>
      </c>
      <c r="AO1037" t="s">
        <v>880</v>
      </c>
      <c r="AP1037" t="s">
        <v>881</v>
      </c>
      <c r="AQ1037" t="s">
        <v>889</v>
      </c>
      <c r="AR1037" t="s">
        <v>888</v>
      </c>
    </row>
    <row r="1038" spans="36:44" x14ac:dyDescent="0.25">
      <c r="AJ1038" t="s">
        <v>370</v>
      </c>
      <c r="AK1038">
        <v>0.44</v>
      </c>
      <c r="AL1038">
        <v>1.22</v>
      </c>
      <c r="AM1038">
        <v>20.49</v>
      </c>
      <c r="AN1038">
        <v>0</v>
      </c>
      <c r="AO1038">
        <v>24.32</v>
      </c>
      <c r="AP1038">
        <v>14.51</v>
      </c>
      <c r="AQ1038">
        <v>33.18</v>
      </c>
      <c r="AR1038">
        <v>5.84</v>
      </c>
    </row>
    <row r="1039" spans="36:44" x14ac:dyDescent="0.25">
      <c r="AJ1039" t="s">
        <v>371</v>
      </c>
      <c r="AK1039" t="s">
        <v>372</v>
      </c>
      <c r="AL1039" t="s">
        <v>372</v>
      </c>
      <c r="AM1039" t="s">
        <v>372</v>
      </c>
      <c r="AN1039" t="s">
        <v>372</v>
      </c>
      <c r="AO1039" t="s">
        <v>372</v>
      </c>
      <c r="AP1039" t="s">
        <v>372</v>
      </c>
      <c r="AQ1039" t="s">
        <v>372</v>
      </c>
      <c r="AR1039" t="s">
        <v>372</v>
      </c>
    </row>
    <row r="1040" spans="36:44" x14ac:dyDescent="0.25">
      <c r="AJ1040">
        <v>600</v>
      </c>
      <c r="AK1040" t="s">
        <v>884</v>
      </c>
      <c r="AL1040" t="s">
        <v>883</v>
      </c>
      <c r="AM1040" t="s">
        <v>448</v>
      </c>
      <c r="AN1040" t="s">
        <v>882</v>
      </c>
      <c r="AO1040" t="s">
        <v>880</v>
      </c>
      <c r="AP1040" t="s">
        <v>881</v>
      </c>
      <c r="AQ1040" t="s">
        <v>889</v>
      </c>
      <c r="AR1040" t="s">
        <v>888</v>
      </c>
    </row>
    <row r="1041" spans="36:44" x14ac:dyDescent="0.25">
      <c r="AJ1041" t="s">
        <v>370</v>
      </c>
      <c r="AK1041">
        <v>0.46</v>
      </c>
      <c r="AL1041">
        <v>0.94</v>
      </c>
      <c r="AM1041">
        <v>20.97</v>
      </c>
      <c r="AN1041">
        <v>0.01</v>
      </c>
      <c r="AO1041">
        <v>25.01</v>
      </c>
      <c r="AP1041">
        <v>15.17</v>
      </c>
      <c r="AQ1041">
        <v>32.950000000000003</v>
      </c>
      <c r="AR1041">
        <v>4.49</v>
      </c>
    </row>
    <row r="1042" spans="36:44" x14ac:dyDescent="0.25">
      <c r="AJ1042" t="s">
        <v>371</v>
      </c>
      <c r="AK1042" t="s">
        <v>372</v>
      </c>
      <c r="AL1042" t="s">
        <v>372</v>
      </c>
      <c r="AM1042" t="s">
        <v>372</v>
      </c>
      <c r="AN1042" t="s">
        <v>372</v>
      </c>
      <c r="AO1042" t="s">
        <v>372</v>
      </c>
      <c r="AP1042" t="s">
        <v>372</v>
      </c>
      <c r="AQ1042" t="s">
        <v>372</v>
      </c>
      <c r="AR1042" t="s">
        <v>372</v>
      </c>
    </row>
    <row r="1043" spans="36:44" x14ac:dyDescent="0.25">
      <c r="AJ1043">
        <v>630</v>
      </c>
      <c r="AK1043" t="s">
        <v>884</v>
      </c>
      <c r="AL1043" t="s">
        <v>883</v>
      </c>
      <c r="AM1043" t="s">
        <v>448</v>
      </c>
      <c r="AN1043" t="s">
        <v>882</v>
      </c>
      <c r="AO1043" t="s">
        <v>880</v>
      </c>
      <c r="AP1043" t="s">
        <v>881</v>
      </c>
      <c r="AQ1043" t="s">
        <v>889</v>
      </c>
      <c r="AR1043" t="s">
        <v>888</v>
      </c>
    </row>
    <row r="1044" spans="36:44" x14ac:dyDescent="0.25">
      <c r="AJ1044" t="s">
        <v>370</v>
      </c>
      <c r="AK1044">
        <v>0.83</v>
      </c>
      <c r="AL1044">
        <v>1.18</v>
      </c>
      <c r="AM1044">
        <v>21.79</v>
      </c>
      <c r="AN1044">
        <v>0</v>
      </c>
      <c r="AO1044">
        <v>24.56</v>
      </c>
      <c r="AP1044">
        <v>12.25</v>
      </c>
      <c r="AQ1044">
        <v>34.799999999999997</v>
      </c>
      <c r="AR1044">
        <v>4.59</v>
      </c>
    </row>
    <row r="1045" spans="36:44" x14ac:dyDescent="0.25">
      <c r="AJ1045" t="s">
        <v>371</v>
      </c>
      <c r="AK1045" t="s">
        <v>372</v>
      </c>
      <c r="AL1045" t="s">
        <v>372</v>
      </c>
      <c r="AM1045" t="s">
        <v>372</v>
      </c>
      <c r="AN1045" t="s">
        <v>372</v>
      </c>
      <c r="AO1045" t="s">
        <v>372</v>
      </c>
      <c r="AP1045" t="s">
        <v>372</v>
      </c>
      <c r="AQ1045" t="s">
        <v>372</v>
      </c>
      <c r="AR1045" t="s">
        <v>372</v>
      </c>
    </row>
    <row r="1046" spans="36:44" x14ac:dyDescent="0.25">
      <c r="AJ1046">
        <v>660</v>
      </c>
      <c r="AK1046" t="s">
        <v>884</v>
      </c>
      <c r="AL1046" t="s">
        <v>883</v>
      </c>
      <c r="AM1046" t="s">
        <v>448</v>
      </c>
      <c r="AN1046" t="s">
        <v>882</v>
      </c>
      <c r="AO1046" t="s">
        <v>880</v>
      </c>
      <c r="AP1046" t="s">
        <v>881</v>
      </c>
      <c r="AQ1046" t="s">
        <v>889</v>
      </c>
      <c r="AR1046" t="s">
        <v>888</v>
      </c>
    </row>
    <row r="1047" spans="36:44" x14ac:dyDescent="0.25">
      <c r="AJ1047" t="s">
        <v>370</v>
      </c>
      <c r="AK1047">
        <v>0.49</v>
      </c>
      <c r="AL1047">
        <v>0.86</v>
      </c>
      <c r="AM1047">
        <v>18.82</v>
      </c>
      <c r="AN1047">
        <v>0.01</v>
      </c>
      <c r="AO1047">
        <v>24.95</v>
      </c>
      <c r="AP1047">
        <v>14.3</v>
      </c>
      <c r="AQ1047">
        <v>35.520000000000003</v>
      </c>
      <c r="AR1047">
        <v>5.05</v>
      </c>
    </row>
    <row r="1048" spans="36:44" x14ac:dyDescent="0.25">
      <c r="AJ1048" t="s">
        <v>371</v>
      </c>
      <c r="AK1048" t="s">
        <v>372</v>
      </c>
      <c r="AL1048" t="s">
        <v>372</v>
      </c>
      <c r="AM1048" t="s">
        <v>372</v>
      </c>
      <c r="AN1048" t="s">
        <v>372</v>
      </c>
      <c r="AO1048" t="s">
        <v>372</v>
      </c>
      <c r="AP1048" t="s">
        <v>372</v>
      </c>
      <c r="AQ1048" t="s">
        <v>372</v>
      </c>
      <c r="AR1048" t="s">
        <v>372</v>
      </c>
    </row>
    <row r="1049" spans="36:44" x14ac:dyDescent="0.25">
      <c r="AJ1049">
        <v>690</v>
      </c>
      <c r="AK1049" t="s">
        <v>884</v>
      </c>
      <c r="AL1049" t="s">
        <v>883</v>
      </c>
      <c r="AM1049" t="s">
        <v>448</v>
      </c>
      <c r="AN1049" t="s">
        <v>882</v>
      </c>
      <c r="AO1049" t="s">
        <v>880</v>
      </c>
      <c r="AP1049" t="s">
        <v>881</v>
      </c>
      <c r="AQ1049" t="s">
        <v>889</v>
      </c>
      <c r="AR1049" t="s">
        <v>888</v>
      </c>
    </row>
    <row r="1050" spans="36:44" x14ac:dyDescent="0.25">
      <c r="AJ1050" t="s">
        <v>370</v>
      </c>
      <c r="AK1050">
        <v>0.49</v>
      </c>
      <c r="AL1050">
        <v>0.89</v>
      </c>
      <c r="AM1050">
        <v>22.3</v>
      </c>
      <c r="AN1050">
        <v>0.01</v>
      </c>
      <c r="AO1050">
        <v>24.45</v>
      </c>
      <c r="AP1050">
        <v>12.86</v>
      </c>
      <c r="AQ1050">
        <v>34.92</v>
      </c>
      <c r="AR1050">
        <v>4.08</v>
      </c>
    </row>
    <row r="1051" spans="36:44" x14ac:dyDescent="0.25">
      <c r="AJ1051" t="s">
        <v>371</v>
      </c>
      <c r="AK1051" t="s">
        <v>372</v>
      </c>
      <c r="AL1051" t="s">
        <v>372</v>
      </c>
      <c r="AM1051" t="s">
        <v>372</v>
      </c>
      <c r="AN1051" t="s">
        <v>372</v>
      </c>
      <c r="AO1051" t="s">
        <v>372</v>
      </c>
      <c r="AP1051" t="s">
        <v>372</v>
      </c>
      <c r="AQ1051" t="s">
        <v>372</v>
      </c>
      <c r="AR1051" t="s">
        <v>372</v>
      </c>
    </row>
    <row r="1053" spans="36:44" x14ac:dyDescent="0.25">
      <c r="AJ1053" t="s">
        <v>376</v>
      </c>
    </row>
    <row r="1055" spans="36:44" x14ac:dyDescent="0.25">
      <c r="AJ1055">
        <v>0</v>
      </c>
      <c r="AK1055" t="s">
        <v>884</v>
      </c>
      <c r="AL1055" t="s">
        <v>883</v>
      </c>
      <c r="AM1055" t="s">
        <v>448</v>
      </c>
      <c r="AN1055" t="s">
        <v>882</v>
      </c>
      <c r="AO1055" t="s">
        <v>880</v>
      </c>
      <c r="AP1055" t="s">
        <v>881</v>
      </c>
      <c r="AQ1055" t="s">
        <v>889</v>
      </c>
      <c r="AR1055" t="s">
        <v>888</v>
      </c>
    </row>
    <row r="1056" spans="36:44" x14ac:dyDescent="0.25">
      <c r="AJ1056" t="s">
        <v>365</v>
      </c>
      <c r="AK1056">
        <v>704.88099999999997</v>
      </c>
      <c r="AL1056">
        <v>989.57899999999995</v>
      </c>
      <c r="AM1056">
        <v>9165.06</v>
      </c>
      <c r="AN1056">
        <v>3499.33</v>
      </c>
      <c r="AO1056">
        <v>2454.3200000000002</v>
      </c>
      <c r="AP1056">
        <v>1923.27</v>
      </c>
      <c r="AQ1056">
        <v>3746.64</v>
      </c>
      <c r="AR1056">
        <v>1804.37</v>
      </c>
    </row>
    <row r="1057" spans="36:44" x14ac:dyDescent="0.25">
      <c r="AJ1057" t="s">
        <v>371</v>
      </c>
      <c r="AK1057" t="s">
        <v>372</v>
      </c>
      <c r="AL1057" t="s">
        <v>372</v>
      </c>
      <c r="AM1057" t="s">
        <v>372</v>
      </c>
      <c r="AN1057" t="s">
        <v>372</v>
      </c>
      <c r="AO1057" t="s">
        <v>372</v>
      </c>
      <c r="AP1057" t="s">
        <v>372</v>
      </c>
      <c r="AQ1057" t="s">
        <v>372</v>
      </c>
      <c r="AR1057" t="s">
        <v>372</v>
      </c>
    </row>
    <row r="1058" spans="36:44" x14ac:dyDescent="0.25">
      <c r="AJ1058">
        <v>30</v>
      </c>
      <c r="AK1058" t="s">
        <v>884</v>
      </c>
      <c r="AL1058" t="s">
        <v>883</v>
      </c>
      <c r="AM1058" t="s">
        <v>448</v>
      </c>
      <c r="AN1058" t="s">
        <v>882</v>
      </c>
      <c r="AO1058" t="s">
        <v>880</v>
      </c>
      <c r="AP1058" t="s">
        <v>881</v>
      </c>
      <c r="AQ1058" t="s">
        <v>889</v>
      </c>
      <c r="AR1058" t="s">
        <v>888</v>
      </c>
    </row>
    <row r="1059" spans="36:44" x14ac:dyDescent="0.25">
      <c r="AJ1059" t="s">
        <v>365</v>
      </c>
      <c r="AK1059">
        <v>594.971</v>
      </c>
      <c r="AL1059">
        <v>973.71500000000003</v>
      </c>
      <c r="AM1059">
        <v>9517.42</v>
      </c>
      <c r="AN1059">
        <v>1.7245900000000001</v>
      </c>
      <c r="AO1059">
        <v>3690.93</v>
      </c>
      <c r="AP1059">
        <v>2075.0100000000002</v>
      </c>
      <c r="AQ1059">
        <v>5259.5</v>
      </c>
      <c r="AR1059">
        <v>2115.0500000000002</v>
      </c>
    </row>
    <row r="1060" spans="36:44" x14ac:dyDescent="0.25">
      <c r="AJ1060" t="s">
        <v>371</v>
      </c>
      <c r="AK1060" t="s">
        <v>372</v>
      </c>
      <c r="AL1060" t="s">
        <v>372</v>
      </c>
      <c r="AM1060" t="s">
        <v>372</v>
      </c>
      <c r="AN1060" t="s">
        <v>372</v>
      </c>
      <c r="AO1060" t="s">
        <v>372</v>
      </c>
      <c r="AP1060" t="s">
        <v>372</v>
      </c>
      <c r="AQ1060" t="s">
        <v>372</v>
      </c>
      <c r="AR1060" t="s">
        <v>372</v>
      </c>
    </row>
    <row r="1061" spans="36:44" x14ac:dyDescent="0.25">
      <c r="AJ1061">
        <v>60</v>
      </c>
      <c r="AK1061" t="s">
        <v>884</v>
      </c>
      <c r="AL1061" t="s">
        <v>883</v>
      </c>
      <c r="AM1061" t="s">
        <v>448</v>
      </c>
      <c r="AN1061" t="s">
        <v>882</v>
      </c>
      <c r="AO1061" t="s">
        <v>880</v>
      </c>
      <c r="AP1061" t="s">
        <v>881</v>
      </c>
      <c r="AQ1061" t="s">
        <v>889</v>
      </c>
      <c r="AR1061" t="s">
        <v>888</v>
      </c>
    </row>
    <row r="1062" spans="36:44" x14ac:dyDescent="0.25">
      <c r="AJ1062" t="s">
        <v>365</v>
      </c>
      <c r="AK1062">
        <v>440.3</v>
      </c>
      <c r="AL1062">
        <v>778.73400000000004</v>
      </c>
      <c r="AM1062">
        <v>9182.01</v>
      </c>
      <c r="AN1062">
        <v>1.7245900000000001</v>
      </c>
      <c r="AO1062">
        <v>4251.47</v>
      </c>
      <c r="AP1062">
        <v>3280.78</v>
      </c>
      <c r="AQ1062">
        <v>6217.74</v>
      </c>
      <c r="AR1062">
        <v>1796.64</v>
      </c>
    </row>
    <row r="1063" spans="36:44" x14ac:dyDescent="0.25">
      <c r="AJ1063" t="s">
        <v>371</v>
      </c>
      <c r="AK1063" t="s">
        <v>372</v>
      </c>
      <c r="AL1063" t="s">
        <v>372</v>
      </c>
      <c r="AM1063" t="s">
        <v>372</v>
      </c>
      <c r="AN1063" t="s">
        <v>372</v>
      </c>
      <c r="AO1063" t="s">
        <v>372</v>
      </c>
      <c r="AP1063" t="s">
        <v>372</v>
      </c>
      <c r="AQ1063" t="s">
        <v>372</v>
      </c>
      <c r="AR1063" t="s">
        <v>372</v>
      </c>
    </row>
    <row r="1064" spans="36:44" x14ac:dyDescent="0.25">
      <c r="AJ1064">
        <v>90</v>
      </c>
      <c r="AK1064" t="s">
        <v>884</v>
      </c>
      <c r="AL1064" t="s">
        <v>883</v>
      </c>
      <c r="AM1064" t="s">
        <v>448</v>
      </c>
      <c r="AN1064" t="s">
        <v>882</v>
      </c>
      <c r="AO1064" t="s">
        <v>880</v>
      </c>
      <c r="AP1064" t="s">
        <v>881</v>
      </c>
      <c r="AQ1064" t="s">
        <v>889</v>
      </c>
      <c r="AR1064" t="s">
        <v>888</v>
      </c>
    </row>
    <row r="1065" spans="36:44" x14ac:dyDescent="0.25">
      <c r="AJ1065" t="s">
        <v>365</v>
      </c>
      <c r="AK1065">
        <v>473.75799999999998</v>
      </c>
      <c r="AL1065">
        <v>624.97400000000005</v>
      </c>
      <c r="AM1065">
        <v>7928.13</v>
      </c>
      <c r="AN1065">
        <v>0</v>
      </c>
      <c r="AO1065">
        <v>4405.71</v>
      </c>
      <c r="AP1065">
        <v>2224.67</v>
      </c>
      <c r="AQ1065">
        <v>6197.34</v>
      </c>
      <c r="AR1065">
        <v>1411.56</v>
      </c>
    </row>
    <row r="1066" spans="36:44" x14ac:dyDescent="0.25">
      <c r="AJ1066" t="s">
        <v>371</v>
      </c>
      <c r="AK1066" t="s">
        <v>372</v>
      </c>
      <c r="AL1066" t="s">
        <v>372</v>
      </c>
      <c r="AM1066" t="s">
        <v>372</v>
      </c>
      <c r="AN1066" t="s">
        <v>372</v>
      </c>
      <c r="AO1066" t="s">
        <v>372</v>
      </c>
      <c r="AP1066" t="s">
        <v>372</v>
      </c>
      <c r="AQ1066" t="s">
        <v>372</v>
      </c>
      <c r="AR1066" t="s">
        <v>372</v>
      </c>
    </row>
    <row r="1067" spans="36:44" x14ac:dyDescent="0.25">
      <c r="AJ1067">
        <v>120</v>
      </c>
      <c r="AK1067" t="s">
        <v>884</v>
      </c>
      <c r="AL1067" t="s">
        <v>883</v>
      </c>
      <c r="AM1067" t="s">
        <v>448</v>
      </c>
      <c r="AN1067" t="s">
        <v>882</v>
      </c>
      <c r="AO1067" t="s">
        <v>880</v>
      </c>
      <c r="AP1067" t="s">
        <v>881</v>
      </c>
      <c r="AQ1067" t="s">
        <v>889</v>
      </c>
      <c r="AR1067" t="s">
        <v>888</v>
      </c>
    </row>
    <row r="1068" spans="36:44" x14ac:dyDescent="0.25">
      <c r="AJ1068" t="s">
        <v>365</v>
      </c>
      <c r="AK1068">
        <v>428.58</v>
      </c>
      <c r="AL1068">
        <v>559.48900000000003</v>
      </c>
      <c r="AM1068">
        <v>8005.91</v>
      </c>
      <c r="AN1068">
        <v>1.7257199999999999</v>
      </c>
      <c r="AO1068">
        <v>4820.46</v>
      </c>
      <c r="AP1068">
        <v>2294.3000000000002</v>
      </c>
      <c r="AQ1068">
        <v>7237.97</v>
      </c>
      <c r="AR1068">
        <v>1545.79</v>
      </c>
    </row>
    <row r="1069" spans="36:44" x14ac:dyDescent="0.25">
      <c r="AJ1069" t="s">
        <v>371</v>
      </c>
      <c r="AK1069" t="s">
        <v>372</v>
      </c>
      <c r="AL1069" t="s">
        <v>372</v>
      </c>
      <c r="AM1069" t="s">
        <v>372</v>
      </c>
      <c r="AN1069" t="s">
        <v>372</v>
      </c>
      <c r="AO1069" t="s">
        <v>372</v>
      </c>
      <c r="AP1069" t="s">
        <v>372</v>
      </c>
      <c r="AQ1069" t="s">
        <v>372</v>
      </c>
      <c r="AR1069" t="s">
        <v>372</v>
      </c>
    </row>
    <row r="1070" spans="36:44" x14ac:dyDescent="0.25">
      <c r="AJ1070">
        <v>150</v>
      </c>
      <c r="AK1070" t="s">
        <v>884</v>
      </c>
      <c r="AL1070" t="s">
        <v>883</v>
      </c>
      <c r="AM1070" t="s">
        <v>448</v>
      </c>
      <c r="AN1070" t="s">
        <v>882</v>
      </c>
      <c r="AO1070" t="s">
        <v>880</v>
      </c>
      <c r="AP1070" t="s">
        <v>881</v>
      </c>
      <c r="AQ1070" t="s">
        <v>889</v>
      </c>
      <c r="AR1070" t="s">
        <v>888</v>
      </c>
    </row>
    <row r="1071" spans="36:44" x14ac:dyDescent="0.25">
      <c r="AJ1071" t="s">
        <v>365</v>
      </c>
      <c r="AK1071">
        <v>354.09500000000003</v>
      </c>
      <c r="AL1071">
        <v>570.70500000000004</v>
      </c>
      <c r="AM1071">
        <v>7203.8</v>
      </c>
      <c r="AN1071">
        <v>1.7257199999999999</v>
      </c>
      <c r="AO1071">
        <v>5280.57</v>
      </c>
      <c r="AP1071">
        <v>3594.65</v>
      </c>
      <c r="AQ1071">
        <v>6841.96</v>
      </c>
      <c r="AR1071">
        <v>1399.24</v>
      </c>
    </row>
    <row r="1072" spans="36:44" x14ac:dyDescent="0.25">
      <c r="AJ1072" t="s">
        <v>371</v>
      </c>
      <c r="AK1072" t="s">
        <v>372</v>
      </c>
      <c r="AL1072" t="s">
        <v>372</v>
      </c>
      <c r="AM1072" t="s">
        <v>372</v>
      </c>
      <c r="AN1072" t="s">
        <v>372</v>
      </c>
      <c r="AO1072" t="s">
        <v>372</v>
      </c>
      <c r="AP1072" t="s">
        <v>372</v>
      </c>
      <c r="AQ1072" t="s">
        <v>372</v>
      </c>
      <c r="AR1072" t="s">
        <v>372</v>
      </c>
    </row>
    <row r="1073" spans="36:44" x14ac:dyDescent="0.25">
      <c r="AJ1073">
        <v>180</v>
      </c>
      <c r="AK1073" t="s">
        <v>884</v>
      </c>
      <c r="AL1073" t="s">
        <v>883</v>
      </c>
      <c r="AM1073" t="s">
        <v>448</v>
      </c>
      <c r="AN1073" t="s">
        <v>882</v>
      </c>
      <c r="AO1073" t="s">
        <v>880</v>
      </c>
      <c r="AP1073" t="s">
        <v>881</v>
      </c>
      <c r="AQ1073" t="s">
        <v>889</v>
      </c>
      <c r="AR1073" t="s">
        <v>888</v>
      </c>
    </row>
    <row r="1074" spans="36:44" x14ac:dyDescent="0.25">
      <c r="AJ1074" t="s">
        <v>365</v>
      </c>
      <c r="AK1074">
        <v>313.25299999999999</v>
      </c>
      <c r="AL1074">
        <v>513.98800000000006</v>
      </c>
      <c r="AM1074">
        <v>6678.14</v>
      </c>
      <c r="AN1074">
        <v>1.7257199999999999</v>
      </c>
      <c r="AO1074">
        <v>4673.46</v>
      </c>
      <c r="AP1074">
        <v>2657.78</v>
      </c>
      <c r="AQ1074">
        <v>7219.52</v>
      </c>
      <c r="AR1074">
        <v>1355.81</v>
      </c>
    </row>
    <row r="1075" spans="36:44" x14ac:dyDescent="0.25">
      <c r="AJ1075" t="s">
        <v>371</v>
      </c>
      <c r="AK1075" t="s">
        <v>372</v>
      </c>
      <c r="AL1075" t="s">
        <v>372</v>
      </c>
      <c r="AM1075" t="s">
        <v>372</v>
      </c>
      <c r="AN1075" t="s">
        <v>372</v>
      </c>
      <c r="AO1075" t="s">
        <v>372</v>
      </c>
      <c r="AP1075" t="s">
        <v>372</v>
      </c>
      <c r="AQ1075" t="s">
        <v>372</v>
      </c>
      <c r="AR1075" t="s">
        <v>372</v>
      </c>
    </row>
    <row r="1076" spans="36:44" x14ac:dyDescent="0.25">
      <c r="AJ1076">
        <v>210</v>
      </c>
      <c r="AK1076" t="s">
        <v>884</v>
      </c>
      <c r="AL1076" t="s">
        <v>883</v>
      </c>
      <c r="AM1076" t="s">
        <v>448</v>
      </c>
      <c r="AN1076" t="s">
        <v>882</v>
      </c>
      <c r="AO1076" t="s">
        <v>880</v>
      </c>
      <c r="AP1076" t="s">
        <v>881</v>
      </c>
      <c r="AQ1076" t="s">
        <v>889</v>
      </c>
      <c r="AR1076" t="s">
        <v>888</v>
      </c>
    </row>
    <row r="1077" spans="36:44" x14ac:dyDescent="0.25">
      <c r="AJ1077" t="s">
        <v>365</v>
      </c>
      <c r="AK1077">
        <v>200.60300000000001</v>
      </c>
      <c r="AL1077">
        <v>407.34300000000002</v>
      </c>
      <c r="AM1077">
        <v>6420.61</v>
      </c>
      <c r="AN1077">
        <v>1.5751299999999999</v>
      </c>
      <c r="AO1077">
        <v>5110.54</v>
      </c>
      <c r="AP1077">
        <v>2900.36</v>
      </c>
      <c r="AQ1077">
        <v>6742.74</v>
      </c>
      <c r="AR1077">
        <v>1252.02</v>
      </c>
    </row>
    <row r="1078" spans="36:44" x14ac:dyDescent="0.25">
      <c r="AJ1078" t="s">
        <v>371</v>
      </c>
      <c r="AK1078" t="s">
        <v>372</v>
      </c>
      <c r="AL1078" t="s">
        <v>372</v>
      </c>
      <c r="AM1078" t="s">
        <v>372</v>
      </c>
      <c r="AN1078" t="s">
        <v>372</v>
      </c>
      <c r="AO1078" t="s">
        <v>372</v>
      </c>
      <c r="AP1078" t="s">
        <v>372</v>
      </c>
      <c r="AQ1078" t="s">
        <v>372</v>
      </c>
      <c r="AR1078" t="s">
        <v>372</v>
      </c>
    </row>
    <row r="1079" spans="36:44" x14ac:dyDescent="0.25">
      <c r="AJ1079">
        <v>240</v>
      </c>
      <c r="AK1079" t="s">
        <v>884</v>
      </c>
      <c r="AL1079" t="s">
        <v>883</v>
      </c>
      <c r="AM1079" t="s">
        <v>448</v>
      </c>
      <c r="AN1079" t="s">
        <v>882</v>
      </c>
      <c r="AO1079" t="s">
        <v>880</v>
      </c>
      <c r="AP1079" t="s">
        <v>881</v>
      </c>
      <c r="AQ1079" t="s">
        <v>889</v>
      </c>
      <c r="AR1079" t="s">
        <v>888</v>
      </c>
    </row>
    <row r="1080" spans="36:44" x14ac:dyDescent="0.25">
      <c r="AJ1080" t="s">
        <v>365</v>
      </c>
      <c r="AK1080">
        <v>314.51900000000001</v>
      </c>
      <c r="AL1080">
        <v>445.767</v>
      </c>
      <c r="AM1080">
        <v>6529.06</v>
      </c>
      <c r="AN1080" s="13">
        <v>5.3944100000000002E-6</v>
      </c>
      <c r="AO1080">
        <v>5072.8599999999997</v>
      </c>
      <c r="AP1080">
        <v>2739.16</v>
      </c>
      <c r="AQ1080">
        <v>6790.3</v>
      </c>
      <c r="AR1080">
        <v>1243.6500000000001</v>
      </c>
    </row>
    <row r="1081" spans="36:44" x14ac:dyDescent="0.25">
      <c r="AJ1081" t="s">
        <v>371</v>
      </c>
      <c r="AK1081" t="s">
        <v>372</v>
      </c>
      <c r="AL1081" t="s">
        <v>372</v>
      </c>
      <c r="AM1081" t="s">
        <v>372</v>
      </c>
      <c r="AN1081" t="s">
        <v>372</v>
      </c>
      <c r="AO1081" t="s">
        <v>372</v>
      </c>
      <c r="AP1081" t="s">
        <v>372</v>
      </c>
      <c r="AQ1081" t="s">
        <v>372</v>
      </c>
      <c r="AR1081" t="s">
        <v>372</v>
      </c>
    </row>
    <row r="1082" spans="36:44" x14ac:dyDescent="0.25">
      <c r="AJ1082">
        <v>270</v>
      </c>
      <c r="AK1082" t="s">
        <v>884</v>
      </c>
      <c r="AL1082" t="s">
        <v>883</v>
      </c>
      <c r="AM1082" t="s">
        <v>448</v>
      </c>
      <c r="AN1082" t="s">
        <v>882</v>
      </c>
      <c r="AO1082" t="s">
        <v>880</v>
      </c>
      <c r="AP1082" t="s">
        <v>881</v>
      </c>
      <c r="AQ1082" t="s">
        <v>889</v>
      </c>
      <c r="AR1082" t="s">
        <v>888</v>
      </c>
    </row>
    <row r="1083" spans="36:44" x14ac:dyDescent="0.25">
      <c r="AJ1083" t="s">
        <v>365</v>
      </c>
      <c r="AK1083">
        <v>221.983</v>
      </c>
      <c r="AL1083">
        <v>358.45400000000001</v>
      </c>
      <c r="AM1083">
        <v>6373.79</v>
      </c>
      <c r="AN1083">
        <v>0</v>
      </c>
      <c r="AO1083">
        <v>5576.28</v>
      </c>
      <c r="AP1083">
        <v>3628.06</v>
      </c>
      <c r="AQ1083">
        <v>7455.36</v>
      </c>
      <c r="AR1083">
        <v>1404.3</v>
      </c>
    </row>
    <row r="1084" spans="36:44" x14ac:dyDescent="0.25">
      <c r="AJ1084" t="s">
        <v>371</v>
      </c>
      <c r="AK1084" t="s">
        <v>372</v>
      </c>
      <c r="AL1084" t="s">
        <v>372</v>
      </c>
      <c r="AM1084" t="s">
        <v>372</v>
      </c>
      <c r="AN1084" t="s">
        <v>372</v>
      </c>
      <c r="AO1084" t="s">
        <v>372</v>
      </c>
      <c r="AP1084" t="s">
        <v>372</v>
      </c>
      <c r="AQ1084" t="s">
        <v>372</v>
      </c>
      <c r="AR1084" t="s">
        <v>372</v>
      </c>
    </row>
    <row r="1085" spans="36:44" x14ac:dyDescent="0.25">
      <c r="AJ1085">
        <v>300</v>
      </c>
      <c r="AK1085" t="s">
        <v>884</v>
      </c>
      <c r="AL1085" t="s">
        <v>883</v>
      </c>
      <c r="AM1085" t="s">
        <v>448</v>
      </c>
      <c r="AN1085" t="s">
        <v>882</v>
      </c>
      <c r="AO1085" t="s">
        <v>880</v>
      </c>
      <c r="AP1085" t="s">
        <v>881</v>
      </c>
      <c r="AQ1085" t="s">
        <v>889</v>
      </c>
      <c r="AR1085" t="s">
        <v>888</v>
      </c>
    </row>
    <row r="1086" spans="36:44" x14ac:dyDescent="0.25">
      <c r="AJ1086" t="s">
        <v>365</v>
      </c>
      <c r="AK1086">
        <v>236.78800000000001</v>
      </c>
      <c r="AL1086">
        <v>362.37900000000002</v>
      </c>
      <c r="AM1086">
        <v>5984.55</v>
      </c>
      <c r="AN1086">
        <v>0</v>
      </c>
      <c r="AO1086">
        <v>5428.91</v>
      </c>
      <c r="AP1086">
        <v>3516.66</v>
      </c>
      <c r="AQ1086">
        <v>7357.96</v>
      </c>
      <c r="AR1086">
        <v>1552.06</v>
      </c>
    </row>
    <row r="1087" spans="36:44" x14ac:dyDescent="0.25">
      <c r="AJ1087" t="s">
        <v>371</v>
      </c>
      <c r="AK1087" t="s">
        <v>372</v>
      </c>
      <c r="AL1087" t="s">
        <v>372</v>
      </c>
      <c r="AM1087" t="s">
        <v>372</v>
      </c>
      <c r="AN1087" t="s">
        <v>372</v>
      </c>
      <c r="AO1087" t="s">
        <v>372</v>
      </c>
      <c r="AP1087" t="s">
        <v>372</v>
      </c>
      <c r="AQ1087" t="s">
        <v>372</v>
      </c>
      <c r="AR1087" t="s">
        <v>372</v>
      </c>
    </row>
    <row r="1088" spans="36:44" x14ac:dyDescent="0.25">
      <c r="AJ1088">
        <v>330</v>
      </c>
      <c r="AK1088" t="s">
        <v>884</v>
      </c>
      <c r="AL1088" t="s">
        <v>883</v>
      </c>
      <c r="AM1088" t="s">
        <v>448</v>
      </c>
      <c r="AN1088" t="s">
        <v>882</v>
      </c>
      <c r="AO1088" t="s">
        <v>880</v>
      </c>
      <c r="AP1088" t="s">
        <v>881</v>
      </c>
      <c r="AQ1088" t="s">
        <v>889</v>
      </c>
      <c r="AR1088" t="s">
        <v>888</v>
      </c>
    </row>
    <row r="1089" spans="36:44" x14ac:dyDescent="0.25">
      <c r="AJ1089" t="s">
        <v>365</v>
      </c>
      <c r="AK1089">
        <v>391.38900000000001</v>
      </c>
      <c r="AL1089">
        <v>543.72</v>
      </c>
      <c r="AM1089">
        <v>7230.85</v>
      </c>
      <c r="AN1089">
        <v>1.7245900000000001</v>
      </c>
      <c r="AO1089">
        <v>6990.91</v>
      </c>
      <c r="AP1089">
        <v>4087.75</v>
      </c>
      <c r="AQ1089">
        <v>9372.84</v>
      </c>
      <c r="AR1089">
        <v>1815.1</v>
      </c>
    </row>
    <row r="1090" spans="36:44" x14ac:dyDescent="0.25">
      <c r="AJ1090" t="s">
        <v>371</v>
      </c>
      <c r="AK1090" t="s">
        <v>372</v>
      </c>
      <c r="AL1090" t="s">
        <v>372</v>
      </c>
      <c r="AM1090" t="s">
        <v>372</v>
      </c>
      <c r="AN1090" t="s">
        <v>372</v>
      </c>
      <c r="AO1090" t="s">
        <v>372</v>
      </c>
      <c r="AP1090" t="s">
        <v>372</v>
      </c>
      <c r="AQ1090" t="s">
        <v>372</v>
      </c>
      <c r="AR1090" t="s">
        <v>372</v>
      </c>
    </row>
    <row r="1091" spans="36:44" x14ac:dyDescent="0.25">
      <c r="AJ1091">
        <v>360</v>
      </c>
      <c r="AK1091" t="s">
        <v>884</v>
      </c>
      <c r="AL1091" t="s">
        <v>883</v>
      </c>
      <c r="AM1091" t="s">
        <v>448</v>
      </c>
      <c r="AN1091" t="s">
        <v>882</v>
      </c>
      <c r="AO1091" t="s">
        <v>880</v>
      </c>
      <c r="AP1091" t="s">
        <v>881</v>
      </c>
      <c r="AQ1091" t="s">
        <v>889</v>
      </c>
      <c r="AR1091" t="s">
        <v>888</v>
      </c>
    </row>
    <row r="1092" spans="36:44" x14ac:dyDescent="0.25">
      <c r="AJ1092" t="s">
        <v>365</v>
      </c>
      <c r="AK1092">
        <v>245.18100000000001</v>
      </c>
      <c r="AL1092">
        <v>428.90199999999999</v>
      </c>
      <c r="AM1092">
        <v>5945.76</v>
      </c>
      <c r="AN1092">
        <v>1.7257199999999999</v>
      </c>
      <c r="AO1092">
        <v>5356.53</v>
      </c>
      <c r="AP1092">
        <v>2981.22</v>
      </c>
      <c r="AQ1092">
        <v>8722.2199999999993</v>
      </c>
      <c r="AR1092">
        <v>1396.53</v>
      </c>
    </row>
    <row r="1093" spans="36:44" x14ac:dyDescent="0.25">
      <c r="AJ1093" t="s">
        <v>371</v>
      </c>
      <c r="AK1093" t="s">
        <v>372</v>
      </c>
      <c r="AL1093" t="s">
        <v>372</v>
      </c>
      <c r="AM1093" t="s">
        <v>372</v>
      </c>
      <c r="AN1093" t="s">
        <v>372</v>
      </c>
      <c r="AO1093" t="s">
        <v>372</v>
      </c>
      <c r="AP1093" t="s">
        <v>372</v>
      </c>
      <c r="AQ1093" t="s">
        <v>372</v>
      </c>
      <c r="AR1093" t="s">
        <v>372</v>
      </c>
    </row>
    <row r="1094" spans="36:44" x14ac:dyDescent="0.25">
      <c r="AJ1094">
        <v>390</v>
      </c>
      <c r="AK1094" t="s">
        <v>884</v>
      </c>
      <c r="AL1094" t="s">
        <v>883</v>
      </c>
      <c r="AM1094" t="s">
        <v>448</v>
      </c>
      <c r="AN1094" t="s">
        <v>882</v>
      </c>
      <c r="AO1094" t="s">
        <v>880</v>
      </c>
      <c r="AP1094" t="s">
        <v>881</v>
      </c>
      <c r="AQ1094" t="s">
        <v>889</v>
      </c>
      <c r="AR1094" t="s">
        <v>888</v>
      </c>
    </row>
    <row r="1095" spans="36:44" x14ac:dyDescent="0.25">
      <c r="AJ1095" t="s">
        <v>365</v>
      </c>
      <c r="AK1095">
        <v>240.214</v>
      </c>
      <c r="AL1095">
        <v>304.52699999999999</v>
      </c>
      <c r="AM1095">
        <v>5624.52</v>
      </c>
      <c r="AN1095">
        <v>1.7245900000000001</v>
      </c>
      <c r="AO1095">
        <v>5180.47</v>
      </c>
      <c r="AP1095">
        <v>2560.86</v>
      </c>
      <c r="AQ1095">
        <v>7764.05</v>
      </c>
      <c r="AR1095">
        <v>1457.7</v>
      </c>
    </row>
    <row r="1096" spans="36:44" x14ac:dyDescent="0.25">
      <c r="AJ1096" t="s">
        <v>371</v>
      </c>
      <c r="AK1096" t="s">
        <v>372</v>
      </c>
      <c r="AL1096" t="s">
        <v>372</v>
      </c>
      <c r="AM1096" t="s">
        <v>372</v>
      </c>
      <c r="AN1096" t="s">
        <v>372</v>
      </c>
      <c r="AO1096" t="s">
        <v>372</v>
      </c>
      <c r="AP1096" t="s">
        <v>372</v>
      </c>
      <c r="AQ1096" t="s">
        <v>372</v>
      </c>
      <c r="AR1096" t="s">
        <v>372</v>
      </c>
    </row>
    <row r="1097" spans="36:44" x14ac:dyDescent="0.25">
      <c r="AJ1097">
        <v>420</v>
      </c>
      <c r="AK1097" t="s">
        <v>884</v>
      </c>
      <c r="AL1097" t="s">
        <v>883</v>
      </c>
      <c r="AM1097" t="s">
        <v>448</v>
      </c>
      <c r="AN1097" t="s">
        <v>882</v>
      </c>
      <c r="AO1097" t="s">
        <v>880</v>
      </c>
      <c r="AP1097" t="s">
        <v>881</v>
      </c>
      <c r="AQ1097" t="s">
        <v>889</v>
      </c>
      <c r="AR1097" t="s">
        <v>888</v>
      </c>
    </row>
    <row r="1098" spans="36:44" x14ac:dyDescent="0.25">
      <c r="AJ1098" t="s">
        <v>365</v>
      </c>
      <c r="AK1098">
        <v>293.11500000000001</v>
      </c>
      <c r="AL1098">
        <v>367.53800000000001</v>
      </c>
      <c r="AM1098">
        <v>5245.76</v>
      </c>
      <c r="AN1098">
        <v>1.7257199999999999</v>
      </c>
      <c r="AO1098">
        <v>5660.43</v>
      </c>
      <c r="AP1098">
        <v>2490.42</v>
      </c>
      <c r="AQ1098">
        <v>7815.12</v>
      </c>
      <c r="AR1098">
        <v>1046.75</v>
      </c>
    </row>
    <row r="1099" spans="36:44" x14ac:dyDescent="0.25">
      <c r="AJ1099" t="s">
        <v>371</v>
      </c>
      <c r="AK1099" t="s">
        <v>372</v>
      </c>
      <c r="AL1099" t="s">
        <v>372</v>
      </c>
      <c r="AM1099" t="s">
        <v>372</v>
      </c>
      <c r="AN1099" t="s">
        <v>372</v>
      </c>
      <c r="AO1099" t="s">
        <v>372</v>
      </c>
      <c r="AP1099" t="s">
        <v>372</v>
      </c>
      <c r="AQ1099" t="s">
        <v>372</v>
      </c>
      <c r="AR1099" t="s">
        <v>372</v>
      </c>
    </row>
    <row r="1100" spans="36:44" x14ac:dyDescent="0.25">
      <c r="AJ1100">
        <v>450</v>
      </c>
      <c r="AK1100" t="s">
        <v>884</v>
      </c>
      <c r="AL1100" t="s">
        <v>883</v>
      </c>
      <c r="AM1100" t="s">
        <v>448</v>
      </c>
      <c r="AN1100" t="s">
        <v>882</v>
      </c>
      <c r="AO1100" t="s">
        <v>880</v>
      </c>
      <c r="AP1100" t="s">
        <v>881</v>
      </c>
      <c r="AQ1100" t="s">
        <v>889</v>
      </c>
      <c r="AR1100" t="s">
        <v>888</v>
      </c>
    </row>
    <row r="1101" spans="36:44" x14ac:dyDescent="0.25">
      <c r="AJ1101" t="s">
        <v>365</v>
      </c>
      <c r="AK1101">
        <v>154.267</v>
      </c>
      <c r="AL1101">
        <v>310.91000000000003</v>
      </c>
      <c r="AM1101">
        <v>5500.48</v>
      </c>
      <c r="AN1101">
        <v>1.7257199999999999</v>
      </c>
      <c r="AO1101">
        <v>5318.78</v>
      </c>
      <c r="AP1101">
        <v>2857.33</v>
      </c>
      <c r="AQ1101">
        <v>8953.2199999999993</v>
      </c>
      <c r="AR1101">
        <v>893.31600000000003</v>
      </c>
    </row>
    <row r="1102" spans="36:44" x14ac:dyDescent="0.25">
      <c r="AJ1102" t="s">
        <v>371</v>
      </c>
      <c r="AK1102" t="s">
        <v>372</v>
      </c>
      <c r="AL1102" t="s">
        <v>372</v>
      </c>
      <c r="AM1102" t="s">
        <v>372</v>
      </c>
      <c r="AN1102" t="s">
        <v>372</v>
      </c>
      <c r="AO1102" t="s">
        <v>372</v>
      </c>
      <c r="AP1102" t="s">
        <v>372</v>
      </c>
      <c r="AQ1102" t="s">
        <v>372</v>
      </c>
      <c r="AR1102" t="s">
        <v>372</v>
      </c>
    </row>
    <row r="1103" spans="36:44" x14ac:dyDescent="0.25">
      <c r="AJ1103">
        <v>480</v>
      </c>
      <c r="AK1103" t="s">
        <v>884</v>
      </c>
      <c r="AL1103" t="s">
        <v>883</v>
      </c>
      <c r="AM1103" t="s">
        <v>448</v>
      </c>
      <c r="AN1103" t="s">
        <v>882</v>
      </c>
      <c r="AO1103" t="s">
        <v>880</v>
      </c>
      <c r="AP1103" t="s">
        <v>881</v>
      </c>
      <c r="AQ1103" t="s">
        <v>889</v>
      </c>
      <c r="AR1103" t="s">
        <v>888</v>
      </c>
    </row>
    <row r="1104" spans="36:44" x14ac:dyDescent="0.25">
      <c r="AJ1104" t="s">
        <v>365</v>
      </c>
      <c r="AK1104">
        <v>157.089</v>
      </c>
      <c r="AL1104">
        <v>283.178</v>
      </c>
      <c r="AM1104">
        <v>5209.92</v>
      </c>
      <c r="AN1104">
        <v>1.7257199999999999</v>
      </c>
      <c r="AO1104">
        <v>5084.0200000000004</v>
      </c>
      <c r="AP1104">
        <v>2792.5</v>
      </c>
      <c r="AQ1104">
        <v>8160.83</v>
      </c>
      <c r="AR1104">
        <v>1124.94</v>
      </c>
    </row>
    <row r="1105" spans="36:44" x14ac:dyDescent="0.25">
      <c r="AJ1105" t="s">
        <v>371</v>
      </c>
      <c r="AK1105" t="s">
        <v>372</v>
      </c>
      <c r="AL1105" t="s">
        <v>372</v>
      </c>
      <c r="AM1105" t="s">
        <v>372</v>
      </c>
      <c r="AN1105" t="s">
        <v>372</v>
      </c>
      <c r="AO1105" t="s">
        <v>372</v>
      </c>
      <c r="AP1105" t="s">
        <v>372</v>
      </c>
      <c r="AQ1105" t="s">
        <v>372</v>
      </c>
      <c r="AR1105" t="s">
        <v>372</v>
      </c>
    </row>
    <row r="1106" spans="36:44" x14ac:dyDescent="0.25">
      <c r="AJ1106">
        <v>510</v>
      </c>
      <c r="AK1106" t="s">
        <v>884</v>
      </c>
      <c r="AL1106" t="s">
        <v>883</v>
      </c>
      <c r="AM1106" t="s">
        <v>448</v>
      </c>
      <c r="AN1106" t="s">
        <v>882</v>
      </c>
      <c r="AO1106" t="s">
        <v>880</v>
      </c>
      <c r="AP1106" t="s">
        <v>881</v>
      </c>
      <c r="AQ1106" t="s">
        <v>889</v>
      </c>
      <c r="AR1106" t="s">
        <v>888</v>
      </c>
    </row>
    <row r="1107" spans="36:44" x14ac:dyDescent="0.25">
      <c r="AJ1107" t="s">
        <v>365</v>
      </c>
      <c r="AK1107">
        <v>324.12200000000001</v>
      </c>
      <c r="AL1107">
        <v>375.01400000000001</v>
      </c>
      <c r="AM1107">
        <v>5028.1099999999997</v>
      </c>
      <c r="AN1107">
        <v>0</v>
      </c>
      <c r="AO1107">
        <v>5570.89</v>
      </c>
      <c r="AP1107">
        <v>2344.2600000000002</v>
      </c>
      <c r="AQ1107">
        <v>8320.66</v>
      </c>
      <c r="AR1107">
        <v>1290.07</v>
      </c>
    </row>
    <row r="1108" spans="36:44" x14ac:dyDescent="0.25">
      <c r="AJ1108" t="s">
        <v>371</v>
      </c>
      <c r="AK1108" t="s">
        <v>372</v>
      </c>
      <c r="AL1108" t="s">
        <v>372</v>
      </c>
      <c r="AM1108" t="s">
        <v>372</v>
      </c>
      <c r="AN1108" t="s">
        <v>372</v>
      </c>
      <c r="AO1108" t="s">
        <v>372</v>
      </c>
      <c r="AP1108" t="s">
        <v>372</v>
      </c>
      <c r="AQ1108" t="s">
        <v>372</v>
      </c>
      <c r="AR1108" t="s">
        <v>372</v>
      </c>
    </row>
    <row r="1109" spans="36:44" x14ac:dyDescent="0.25">
      <c r="AJ1109">
        <v>540</v>
      </c>
      <c r="AK1109" t="s">
        <v>884</v>
      </c>
      <c r="AL1109" t="s">
        <v>883</v>
      </c>
      <c r="AM1109" t="s">
        <v>448</v>
      </c>
      <c r="AN1109" t="s">
        <v>882</v>
      </c>
      <c r="AO1109" t="s">
        <v>880</v>
      </c>
      <c r="AP1109" t="s">
        <v>881</v>
      </c>
      <c r="AQ1109" t="s">
        <v>889</v>
      </c>
      <c r="AR1109" t="s">
        <v>888</v>
      </c>
    </row>
    <row r="1110" spans="36:44" x14ac:dyDescent="0.25">
      <c r="AJ1110" t="s">
        <v>365</v>
      </c>
      <c r="AK1110">
        <v>271.35599999999999</v>
      </c>
      <c r="AL1110">
        <v>370.64600000000002</v>
      </c>
      <c r="AM1110">
        <v>5049.3900000000003</v>
      </c>
      <c r="AN1110">
        <v>1.7245900000000001</v>
      </c>
      <c r="AO1110">
        <v>5397.82</v>
      </c>
      <c r="AP1110">
        <v>2805.87</v>
      </c>
      <c r="AQ1110">
        <v>7495.44</v>
      </c>
      <c r="AR1110">
        <v>1182.6600000000001</v>
      </c>
    </row>
    <row r="1111" spans="36:44" x14ac:dyDescent="0.25">
      <c r="AJ1111" t="s">
        <v>371</v>
      </c>
      <c r="AK1111" t="s">
        <v>372</v>
      </c>
      <c r="AL1111" t="s">
        <v>372</v>
      </c>
      <c r="AM1111" t="s">
        <v>372</v>
      </c>
      <c r="AN1111" t="s">
        <v>372</v>
      </c>
      <c r="AO1111" t="s">
        <v>372</v>
      </c>
      <c r="AP1111" t="s">
        <v>372</v>
      </c>
      <c r="AQ1111" t="s">
        <v>372</v>
      </c>
      <c r="AR1111" t="s">
        <v>372</v>
      </c>
    </row>
    <row r="1112" spans="36:44" x14ac:dyDescent="0.25">
      <c r="AJ1112">
        <v>570</v>
      </c>
      <c r="AK1112" t="s">
        <v>884</v>
      </c>
      <c r="AL1112" t="s">
        <v>883</v>
      </c>
      <c r="AM1112" t="s">
        <v>448</v>
      </c>
      <c r="AN1112" t="s">
        <v>882</v>
      </c>
      <c r="AO1112" t="s">
        <v>880</v>
      </c>
      <c r="AP1112" t="s">
        <v>881</v>
      </c>
      <c r="AQ1112" t="s">
        <v>889</v>
      </c>
      <c r="AR1112" t="s">
        <v>888</v>
      </c>
    </row>
    <row r="1113" spans="36:44" x14ac:dyDescent="0.25">
      <c r="AJ1113" t="s">
        <v>365</v>
      </c>
      <c r="AK1113">
        <v>105.145</v>
      </c>
      <c r="AL1113">
        <v>288.72000000000003</v>
      </c>
      <c r="AM1113">
        <v>4855.1899999999996</v>
      </c>
      <c r="AN1113">
        <v>0</v>
      </c>
      <c r="AO1113">
        <v>5762.27</v>
      </c>
      <c r="AP1113">
        <v>3437.75</v>
      </c>
      <c r="AQ1113">
        <v>7863.94</v>
      </c>
      <c r="AR1113">
        <v>1385</v>
      </c>
    </row>
    <row r="1114" spans="36:44" x14ac:dyDescent="0.25">
      <c r="AJ1114" t="s">
        <v>371</v>
      </c>
      <c r="AK1114" t="s">
        <v>372</v>
      </c>
      <c r="AL1114" t="s">
        <v>372</v>
      </c>
      <c r="AM1114" t="s">
        <v>372</v>
      </c>
      <c r="AN1114" t="s">
        <v>372</v>
      </c>
      <c r="AO1114" t="s">
        <v>372</v>
      </c>
      <c r="AP1114" t="s">
        <v>372</v>
      </c>
      <c r="AQ1114" t="s">
        <v>372</v>
      </c>
      <c r="AR1114" t="s">
        <v>372</v>
      </c>
    </row>
    <row r="1115" spans="36:44" x14ac:dyDescent="0.25">
      <c r="AJ1115">
        <v>600</v>
      </c>
      <c r="AK1115" t="s">
        <v>884</v>
      </c>
      <c r="AL1115" t="s">
        <v>883</v>
      </c>
      <c r="AM1115" t="s">
        <v>448</v>
      </c>
      <c r="AN1115" t="s">
        <v>882</v>
      </c>
      <c r="AO1115" t="s">
        <v>880</v>
      </c>
      <c r="AP1115" t="s">
        <v>881</v>
      </c>
      <c r="AQ1115" t="s">
        <v>889</v>
      </c>
      <c r="AR1115" t="s">
        <v>888</v>
      </c>
    </row>
    <row r="1116" spans="36:44" x14ac:dyDescent="0.25">
      <c r="AJ1116" t="s">
        <v>365</v>
      </c>
      <c r="AK1116">
        <v>114.539</v>
      </c>
      <c r="AL1116">
        <v>232.24199999999999</v>
      </c>
      <c r="AM1116">
        <v>5190.43</v>
      </c>
      <c r="AN1116">
        <v>1.7257199999999999</v>
      </c>
      <c r="AO1116">
        <v>6189.44</v>
      </c>
      <c r="AP1116">
        <v>3755.01</v>
      </c>
      <c r="AQ1116">
        <v>8154.03</v>
      </c>
      <c r="AR1116">
        <v>1111.26</v>
      </c>
    </row>
    <row r="1117" spans="36:44" x14ac:dyDescent="0.25">
      <c r="AJ1117" t="s">
        <v>371</v>
      </c>
      <c r="AK1117" t="s">
        <v>372</v>
      </c>
      <c r="AL1117" t="s">
        <v>372</v>
      </c>
      <c r="AM1117" t="s">
        <v>372</v>
      </c>
      <c r="AN1117" t="s">
        <v>372</v>
      </c>
      <c r="AO1117" t="s">
        <v>372</v>
      </c>
      <c r="AP1117" t="s">
        <v>372</v>
      </c>
      <c r="AQ1117" t="s">
        <v>372</v>
      </c>
      <c r="AR1117" t="s">
        <v>372</v>
      </c>
    </row>
    <row r="1118" spans="36:44" x14ac:dyDescent="0.25">
      <c r="AJ1118">
        <v>630</v>
      </c>
      <c r="AK1118" t="s">
        <v>884</v>
      </c>
      <c r="AL1118" t="s">
        <v>883</v>
      </c>
      <c r="AM1118" t="s">
        <v>448</v>
      </c>
      <c r="AN1118" t="s">
        <v>882</v>
      </c>
      <c r="AO1118" t="s">
        <v>880</v>
      </c>
      <c r="AP1118" t="s">
        <v>881</v>
      </c>
      <c r="AQ1118" t="s">
        <v>889</v>
      </c>
      <c r="AR1118" t="s">
        <v>888</v>
      </c>
    </row>
    <row r="1119" spans="36:44" x14ac:dyDescent="0.25">
      <c r="AJ1119" t="s">
        <v>365</v>
      </c>
      <c r="AK1119">
        <v>192.774</v>
      </c>
      <c r="AL1119">
        <v>273.56299999999999</v>
      </c>
      <c r="AM1119">
        <v>5035.97</v>
      </c>
      <c r="AN1119">
        <v>0.95411999999999997</v>
      </c>
      <c r="AO1119">
        <v>5676.1</v>
      </c>
      <c r="AP1119">
        <v>2831.94</v>
      </c>
      <c r="AQ1119">
        <v>8043.21</v>
      </c>
      <c r="AR1119">
        <v>1059.8800000000001</v>
      </c>
    </row>
    <row r="1120" spans="36:44" x14ac:dyDescent="0.25">
      <c r="AJ1120" t="s">
        <v>371</v>
      </c>
      <c r="AK1120" t="s">
        <v>372</v>
      </c>
      <c r="AL1120" t="s">
        <v>372</v>
      </c>
      <c r="AM1120" t="s">
        <v>372</v>
      </c>
      <c r="AN1120" t="s">
        <v>372</v>
      </c>
      <c r="AO1120" t="s">
        <v>372</v>
      </c>
      <c r="AP1120" t="s">
        <v>372</v>
      </c>
      <c r="AQ1120" t="s">
        <v>372</v>
      </c>
      <c r="AR1120" t="s">
        <v>372</v>
      </c>
    </row>
    <row r="1121" spans="36:44" x14ac:dyDescent="0.25">
      <c r="AJ1121">
        <v>660</v>
      </c>
      <c r="AK1121" t="s">
        <v>884</v>
      </c>
      <c r="AL1121" t="s">
        <v>883</v>
      </c>
      <c r="AM1121" t="s">
        <v>448</v>
      </c>
      <c r="AN1121" t="s">
        <v>882</v>
      </c>
      <c r="AO1121" t="s">
        <v>880</v>
      </c>
      <c r="AP1121" t="s">
        <v>881</v>
      </c>
      <c r="AQ1121" t="s">
        <v>889</v>
      </c>
      <c r="AR1121" t="s">
        <v>888</v>
      </c>
    </row>
    <row r="1122" spans="36:44" x14ac:dyDescent="0.25">
      <c r="AJ1122" t="s">
        <v>365</v>
      </c>
      <c r="AK1122">
        <v>123.124</v>
      </c>
      <c r="AL1122">
        <v>215.05799999999999</v>
      </c>
      <c r="AM1122">
        <v>4720.92</v>
      </c>
      <c r="AN1122">
        <v>1.7257199999999999</v>
      </c>
      <c r="AO1122">
        <v>6258.38</v>
      </c>
      <c r="AP1122">
        <v>3586.55</v>
      </c>
      <c r="AQ1122">
        <v>8907.6</v>
      </c>
      <c r="AR1122">
        <v>1266.46</v>
      </c>
    </row>
    <row r="1123" spans="36:44" x14ac:dyDescent="0.25">
      <c r="AJ1123" t="s">
        <v>371</v>
      </c>
      <c r="AK1123" t="s">
        <v>372</v>
      </c>
      <c r="AL1123" t="s">
        <v>372</v>
      </c>
      <c r="AM1123" t="s">
        <v>372</v>
      </c>
      <c r="AN1123" t="s">
        <v>372</v>
      </c>
      <c r="AO1123" t="s">
        <v>372</v>
      </c>
      <c r="AP1123" t="s">
        <v>372</v>
      </c>
      <c r="AQ1123" t="s">
        <v>372</v>
      </c>
      <c r="AR1123" t="s">
        <v>372</v>
      </c>
    </row>
    <row r="1124" spans="36:44" x14ac:dyDescent="0.25">
      <c r="AJ1124">
        <v>690</v>
      </c>
      <c r="AK1124" t="s">
        <v>884</v>
      </c>
      <c r="AL1124" t="s">
        <v>883</v>
      </c>
      <c r="AM1124" t="s">
        <v>448</v>
      </c>
      <c r="AN1124" t="s">
        <v>882</v>
      </c>
      <c r="AO1124" t="s">
        <v>880</v>
      </c>
      <c r="AP1124" t="s">
        <v>881</v>
      </c>
      <c r="AQ1124" t="s">
        <v>889</v>
      </c>
      <c r="AR1124" t="s">
        <v>888</v>
      </c>
    </row>
    <row r="1125" spans="36:44" x14ac:dyDescent="0.25">
      <c r="AJ1125" t="s">
        <v>365</v>
      </c>
      <c r="AK1125">
        <v>110.994</v>
      </c>
      <c r="AL1125">
        <v>202.02</v>
      </c>
      <c r="AM1125">
        <v>5034.84</v>
      </c>
      <c r="AN1125">
        <v>1.7245900000000001</v>
      </c>
      <c r="AO1125">
        <v>5521.01</v>
      </c>
      <c r="AP1125">
        <v>2902.81</v>
      </c>
      <c r="AQ1125">
        <v>7885.12</v>
      </c>
      <c r="AR1125">
        <v>921.92499999999995</v>
      </c>
    </row>
    <row r="1126" spans="36:44" x14ac:dyDescent="0.25">
      <c r="AJ1126" t="s">
        <v>371</v>
      </c>
      <c r="AK1126" t="s">
        <v>372</v>
      </c>
      <c r="AL1126" t="s">
        <v>372</v>
      </c>
      <c r="AM1126" t="s">
        <v>372</v>
      </c>
      <c r="AN1126" t="s">
        <v>372</v>
      </c>
      <c r="AO1126" t="s">
        <v>372</v>
      </c>
      <c r="AP1126" t="s">
        <v>372</v>
      </c>
      <c r="AQ1126" t="s">
        <v>372</v>
      </c>
      <c r="AR1126" t="s">
        <v>372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AA17"/>
  <sheetViews>
    <sheetView workbookViewId="0">
      <selection activeCell="B7" sqref="A7:XFD12"/>
    </sheetView>
  </sheetViews>
  <sheetFormatPr defaultRowHeight="15" x14ac:dyDescent="0.25"/>
  <sheetData>
    <row r="4" spans="2:27" x14ac:dyDescent="0.25">
      <c r="E4" t="s">
        <v>1</v>
      </c>
      <c r="T4" t="s">
        <v>2</v>
      </c>
    </row>
    <row r="6" spans="2:27" x14ac:dyDescent="0.25">
      <c r="C6" t="s">
        <v>3</v>
      </c>
      <c r="D6" t="s">
        <v>4</v>
      </c>
      <c r="E6" t="s">
        <v>889</v>
      </c>
      <c r="F6" t="s">
        <v>880</v>
      </c>
      <c r="G6" t="s">
        <v>882</v>
      </c>
      <c r="H6" t="s">
        <v>448</v>
      </c>
      <c r="I6" t="s">
        <v>883</v>
      </c>
      <c r="J6" t="s">
        <v>884</v>
      </c>
      <c r="K6" t="s">
        <v>888</v>
      </c>
      <c r="L6" t="s">
        <v>899</v>
      </c>
      <c r="M6" t="s">
        <v>885</v>
      </c>
      <c r="N6" t="s">
        <v>419</v>
      </c>
      <c r="O6" t="s">
        <v>887</v>
      </c>
      <c r="P6" t="s">
        <v>886</v>
      </c>
      <c r="T6" t="s">
        <v>889</v>
      </c>
      <c r="U6" t="s">
        <v>880</v>
      </c>
      <c r="V6" t="s">
        <v>882</v>
      </c>
      <c r="W6" t="s">
        <v>448</v>
      </c>
      <c r="X6" t="s">
        <v>883</v>
      </c>
      <c r="Y6" t="s">
        <v>884</v>
      </c>
      <c r="Z6" t="s">
        <v>888</v>
      </c>
      <c r="AA6" t="s">
        <v>899</v>
      </c>
    </row>
    <row r="7" spans="2:27" x14ac:dyDescent="0.25">
      <c r="B7" t="s">
        <v>878</v>
      </c>
      <c r="C7">
        <v>1</v>
      </c>
      <c r="D7">
        <v>0</v>
      </c>
      <c r="E7">
        <v>23.51</v>
      </c>
      <c r="F7">
        <v>23.36</v>
      </c>
      <c r="G7">
        <v>13.58</v>
      </c>
      <c r="H7">
        <v>31.9</v>
      </c>
      <c r="I7">
        <v>0.56000000000000005</v>
      </c>
      <c r="J7">
        <v>0.44</v>
      </c>
      <c r="K7">
        <v>4.9000000000000004</v>
      </c>
      <c r="L7">
        <v>1.75</v>
      </c>
      <c r="M7">
        <f>SUM(E7:F7)</f>
        <v>46.870000000000005</v>
      </c>
      <c r="N7">
        <f>SUM(I7:L7)</f>
        <v>7.65</v>
      </c>
      <c r="O7">
        <f>H7</f>
        <v>31.9</v>
      </c>
      <c r="P7">
        <f>G7</f>
        <v>13.58</v>
      </c>
      <c r="T7">
        <v>4577.38</v>
      </c>
      <c r="U7">
        <v>4549.37</v>
      </c>
      <c r="V7">
        <v>2645.44</v>
      </c>
      <c r="W7">
        <v>6211.62</v>
      </c>
      <c r="X7">
        <v>108.22499999999999</v>
      </c>
      <c r="Y7">
        <v>86.273200000000003</v>
      </c>
      <c r="Z7">
        <v>954.495</v>
      </c>
      <c r="AA7">
        <v>340.63099999999997</v>
      </c>
    </row>
    <row r="8" spans="2:27" x14ac:dyDescent="0.25">
      <c r="B8" t="s">
        <v>878</v>
      </c>
      <c r="C8">
        <v>2</v>
      </c>
      <c r="D8">
        <v>20</v>
      </c>
      <c r="E8">
        <v>31.28</v>
      </c>
      <c r="F8">
        <v>31.77</v>
      </c>
      <c r="G8">
        <v>0</v>
      </c>
      <c r="H8">
        <v>28.11</v>
      </c>
      <c r="I8">
        <v>1.36</v>
      </c>
      <c r="J8">
        <v>0.76</v>
      </c>
      <c r="K8">
        <v>6.71</v>
      </c>
      <c r="L8">
        <v>0</v>
      </c>
      <c r="M8">
        <f t="shared" ref="M8:M17" si="0">SUM(E8:F8)</f>
        <v>63.05</v>
      </c>
      <c r="N8">
        <f t="shared" ref="N8:N17" si="1">SUM(I8:L8)</f>
        <v>8.83</v>
      </c>
      <c r="O8">
        <f t="shared" ref="O8:O17" si="2">H8</f>
        <v>28.11</v>
      </c>
      <c r="P8">
        <f t="shared" ref="P8:P17" si="3">G8</f>
        <v>0</v>
      </c>
      <c r="T8">
        <v>5934.4</v>
      </c>
      <c r="U8">
        <v>6028.96</v>
      </c>
      <c r="V8">
        <v>0</v>
      </c>
      <c r="W8">
        <v>5334.4</v>
      </c>
      <c r="X8">
        <v>257.57499999999999</v>
      </c>
      <c r="Y8">
        <v>145.066</v>
      </c>
      <c r="Z8">
        <v>1273.77</v>
      </c>
      <c r="AA8">
        <v>1.4484599999999999E-3</v>
      </c>
    </row>
    <row r="9" spans="2:27" x14ac:dyDescent="0.25">
      <c r="B9" t="s">
        <v>878</v>
      </c>
      <c r="C9">
        <v>3</v>
      </c>
      <c r="D9">
        <v>40</v>
      </c>
      <c r="E9">
        <v>34.130000000000003</v>
      </c>
      <c r="F9">
        <v>35.840000000000003</v>
      </c>
      <c r="G9">
        <v>0.3</v>
      </c>
      <c r="H9">
        <v>17.54</v>
      </c>
      <c r="I9">
        <v>2.67</v>
      </c>
      <c r="J9">
        <v>1.1299999999999999</v>
      </c>
      <c r="K9">
        <v>8.41</v>
      </c>
      <c r="L9">
        <v>0</v>
      </c>
      <c r="M9">
        <f t="shared" si="0"/>
        <v>69.97</v>
      </c>
      <c r="N9">
        <f t="shared" si="1"/>
        <v>12.21</v>
      </c>
      <c r="O9">
        <f t="shared" si="2"/>
        <v>17.54</v>
      </c>
      <c r="P9">
        <f t="shared" si="3"/>
        <v>0.3</v>
      </c>
      <c r="T9">
        <v>5879.42</v>
      </c>
      <c r="U9">
        <v>6174.81</v>
      </c>
      <c r="V9">
        <v>50.943800000000003</v>
      </c>
      <c r="W9">
        <v>3021.16</v>
      </c>
      <c r="X9">
        <v>459.38900000000001</v>
      </c>
      <c r="Y9">
        <v>194.417</v>
      </c>
      <c r="Z9">
        <v>1448.17</v>
      </c>
      <c r="AA9">
        <v>1.4484599999999999E-3</v>
      </c>
    </row>
    <row r="10" spans="2:27" x14ac:dyDescent="0.25">
      <c r="B10" t="s">
        <v>878</v>
      </c>
      <c r="C10">
        <v>4</v>
      </c>
      <c r="D10">
        <v>60</v>
      </c>
      <c r="E10">
        <v>36.86</v>
      </c>
      <c r="F10">
        <v>40.659999999999997</v>
      </c>
      <c r="G10">
        <v>2.91</v>
      </c>
      <c r="H10">
        <v>10.09</v>
      </c>
      <c r="I10">
        <v>1.1000000000000001</v>
      </c>
      <c r="J10">
        <v>0.62</v>
      </c>
      <c r="K10">
        <v>7.77</v>
      </c>
      <c r="L10">
        <v>0</v>
      </c>
      <c r="M10">
        <f t="shared" si="0"/>
        <v>77.52</v>
      </c>
      <c r="N10">
        <f t="shared" si="1"/>
        <v>9.49</v>
      </c>
      <c r="O10">
        <f t="shared" si="2"/>
        <v>10.09</v>
      </c>
      <c r="P10">
        <f t="shared" si="3"/>
        <v>2.91</v>
      </c>
      <c r="T10">
        <v>5801.39</v>
      </c>
      <c r="U10">
        <v>6399.85</v>
      </c>
      <c r="V10">
        <v>457.75599999999997</v>
      </c>
      <c r="W10">
        <v>1588.15</v>
      </c>
      <c r="X10">
        <v>173.50200000000001</v>
      </c>
      <c r="Y10">
        <v>97.329499999999996</v>
      </c>
      <c r="Z10">
        <v>1223.04</v>
      </c>
      <c r="AA10">
        <v>1.4484599999999999E-3</v>
      </c>
    </row>
    <row r="11" spans="2:27" x14ac:dyDescent="0.25">
      <c r="B11" t="s">
        <v>878</v>
      </c>
      <c r="C11">
        <v>5</v>
      </c>
      <c r="D11">
        <v>80</v>
      </c>
      <c r="E11">
        <v>40.31</v>
      </c>
      <c r="F11">
        <v>43.95</v>
      </c>
      <c r="G11">
        <v>3.1</v>
      </c>
      <c r="H11">
        <v>5.36</v>
      </c>
      <c r="I11">
        <v>0.66</v>
      </c>
      <c r="J11">
        <v>0.52</v>
      </c>
      <c r="K11">
        <v>6.09</v>
      </c>
      <c r="L11">
        <v>0</v>
      </c>
      <c r="M11">
        <f t="shared" si="0"/>
        <v>84.26</v>
      </c>
      <c r="N11">
        <f t="shared" si="1"/>
        <v>7.27</v>
      </c>
      <c r="O11">
        <f t="shared" si="2"/>
        <v>5.36</v>
      </c>
      <c r="P11">
        <f t="shared" si="3"/>
        <v>3.1</v>
      </c>
      <c r="T11">
        <v>6404.59</v>
      </c>
      <c r="U11">
        <v>6982.67</v>
      </c>
      <c r="V11">
        <v>492.20600000000002</v>
      </c>
      <c r="W11">
        <v>851.76400000000001</v>
      </c>
      <c r="X11">
        <v>105.443</v>
      </c>
      <c r="Y11">
        <v>82.038200000000003</v>
      </c>
      <c r="Z11">
        <v>967.81100000000004</v>
      </c>
      <c r="AA11">
        <v>1.4484599999999999E-3</v>
      </c>
    </row>
    <row r="12" spans="2:27" x14ac:dyDescent="0.25">
      <c r="B12" t="s">
        <v>878</v>
      </c>
      <c r="C12">
        <v>6</v>
      </c>
      <c r="D12">
        <v>100</v>
      </c>
      <c r="E12">
        <v>42.65</v>
      </c>
      <c r="F12">
        <v>44.94</v>
      </c>
      <c r="G12">
        <v>1.84</v>
      </c>
      <c r="H12">
        <v>2.94</v>
      </c>
      <c r="I12">
        <v>0.28000000000000003</v>
      </c>
      <c r="J12">
        <v>0</v>
      </c>
      <c r="K12">
        <v>7.34</v>
      </c>
      <c r="L12">
        <v>0</v>
      </c>
      <c r="M12">
        <f t="shared" si="0"/>
        <v>87.59</v>
      </c>
      <c r="N12">
        <f t="shared" si="1"/>
        <v>7.62</v>
      </c>
      <c r="O12">
        <f t="shared" si="2"/>
        <v>2.94</v>
      </c>
      <c r="P12">
        <f t="shared" si="3"/>
        <v>1.84</v>
      </c>
      <c r="T12">
        <v>6233.86</v>
      </c>
      <c r="U12">
        <v>6568.77</v>
      </c>
      <c r="V12">
        <v>269.3</v>
      </c>
      <c r="W12">
        <v>429.72899999999998</v>
      </c>
      <c r="X12">
        <v>40.789299999999997</v>
      </c>
      <c r="Y12" s="13">
        <v>9.1781700000000003E-5</v>
      </c>
      <c r="Z12">
        <v>1072.71</v>
      </c>
      <c r="AA12">
        <v>1.4484599999999999E-3</v>
      </c>
    </row>
    <row r="13" spans="2:27" x14ac:dyDescent="0.25">
      <c r="B13" t="s">
        <v>878</v>
      </c>
      <c r="C13">
        <v>7</v>
      </c>
      <c r="D13">
        <v>120</v>
      </c>
      <c r="E13">
        <v>43.44</v>
      </c>
      <c r="F13">
        <v>43.45</v>
      </c>
      <c r="G13">
        <v>1.66</v>
      </c>
      <c r="H13">
        <v>2.21</v>
      </c>
      <c r="I13">
        <v>0.18</v>
      </c>
      <c r="J13">
        <v>0.04</v>
      </c>
      <c r="K13">
        <v>9.01</v>
      </c>
      <c r="L13">
        <v>0</v>
      </c>
      <c r="M13">
        <f t="shared" si="0"/>
        <v>86.89</v>
      </c>
      <c r="N13">
        <f t="shared" si="1"/>
        <v>9.23</v>
      </c>
      <c r="O13">
        <f t="shared" si="2"/>
        <v>2.21</v>
      </c>
      <c r="P13">
        <f t="shared" si="3"/>
        <v>1.66</v>
      </c>
      <c r="T13">
        <v>6663.44</v>
      </c>
      <c r="U13">
        <v>6664.93</v>
      </c>
      <c r="V13">
        <v>254.58699999999999</v>
      </c>
      <c r="W13">
        <v>339.56</v>
      </c>
      <c r="X13">
        <v>27.0562</v>
      </c>
      <c r="Y13">
        <v>5.9701599999999999</v>
      </c>
      <c r="Z13">
        <v>1382.26</v>
      </c>
      <c r="AA13">
        <v>1.4484599999999999E-3</v>
      </c>
    </row>
    <row r="14" spans="2:27" x14ac:dyDescent="0.25">
      <c r="B14" t="s">
        <v>878</v>
      </c>
      <c r="C14">
        <v>8</v>
      </c>
      <c r="D14">
        <v>140</v>
      </c>
      <c r="E14">
        <v>46.54</v>
      </c>
      <c r="F14">
        <v>42.65</v>
      </c>
      <c r="G14">
        <v>0</v>
      </c>
      <c r="H14">
        <v>3.03</v>
      </c>
      <c r="I14">
        <v>0.01</v>
      </c>
      <c r="J14">
        <v>0.05</v>
      </c>
      <c r="K14">
        <v>7.72</v>
      </c>
      <c r="L14">
        <v>0</v>
      </c>
      <c r="M14">
        <f t="shared" si="0"/>
        <v>89.19</v>
      </c>
      <c r="N14">
        <f t="shared" si="1"/>
        <v>7.7799999999999994</v>
      </c>
      <c r="O14">
        <f t="shared" si="2"/>
        <v>3.03</v>
      </c>
      <c r="P14">
        <f t="shared" si="3"/>
        <v>0</v>
      </c>
      <c r="T14">
        <v>7238.97</v>
      </c>
      <c r="U14">
        <v>6633.88</v>
      </c>
      <c r="V14">
        <v>0</v>
      </c>
      <c r="W14">
        <v>471.62799999999999</v>
      </c>
      <c r="X14">
        <v>1.7756799999999999</v>
      </c>
      <c r="Y14">
        <v>7.9370099999999999</v>
      </c>
      <c r="Z14">
        <v>1200.45</v>
      </c>
      <c r="AA14">
        <v>1.4484599999999999E-3</v>
      </c>
    </row>
    <row r="15" spans="2:27" x14ac:dyDescent="0.25">
      <c r="B15" t="s">
        <v>878</v>
      </c>
      <c r="C15">
        <v>9</v>
      </c>
      <c r="D15">
        <v>160</v>
      </c>
      <c r="E15">
        <v>45.91</v>
      </c>
      <c r="F15">
        <v>45.19</v>
      </c>
      <c r="G15">
        <v>0</v>
      </c>
      <c r="H15">
        <v>1.75</v>
      </c>
      <c r="I15">
        <v>0.05</v>
      </c>
      <c r="J15">
        <v>0</v>
      </c>
      <c r="K15">
        <v>7.1</v>
      </c>
      <c r="L15">
        <v>0</v>
      </c>
      <c r="M15">
        <f t="shared" si="0"/>
        <v>91.1</v>
      </c>
      <c r="N15">
        <f t="shared" si="1"/>
        <v>7.1499999999999995</v>
      </c>
      <c r="O15">
        <f t="shared" si="2"/>
        <v>1.75</v>
      </c>
      <c r="P15">
        <f t="shared" si="3"/>
        <v>0</v>
      </c>
      <c r="T15">
        <v>6554.57</v>
      </c>
      <c r="U15">
        <v>6451.58</v>
      </c>
      <c r="V15">
        <v>0</v>
      </c>
      <c r="W15">
        <v>249.791</v>
      </c>
      <c r="X15">
        <v>7.5980499999999997</v>
      </c>
      <c r="Y15">
        <v>0</v>
      </c>
      <c r="Z15">
        <v>1013.67</v>
      </c>
      <c r="AA15">
        <v>1.4484599999999999E-3</v>
      </c>
    </row>
    <row r="16" spans="2:27" x14ac:dyDescent="0.25">
      <c r="B16" t="s">
        <v>878</v>
      </c>
      <c r="C16">
        <v>10</v>
      </c>
      <c r="D16">
        <v>180</v>
      </c>
      <c r="E16">
        <v>46.92</v>
      </c>
      <c r="F16">
        <v>43.84</v>
      </c>
      <c r="G16">
        <v>0</v>
      </c>
      <c r="H16">
        <v>1.35</v>
      </c>
      <c r="I16">
        <v>0.01</v>
      </c>
      <c r="J16">
        <v>0</v>
      </c>
      <c r="K16">
        <v>7.88</v>
      </c>
      <c r="L16">
        <v>0</v>
      </c>
      <c r="M16">
        <f t="shared" si="0"/>
        <v>90.76</v>
      </c>
      <c r="N16">
        <f t="shared" si="1"/>
        <v>7.89</v>
      </c>
      <c r="O16">
        <f t="shared" si="2"/>
        <v>1.35</v>
      </c>
      <c r="P16">
        <f t="shared" si="3"/>
        <v>0</v>
      </c>
      <c r="T16">
        <v>6990.85</v>
      </c>
      <c r="U16">
        <v>6532.11</v>
      </c>
      <c r="V16">
        <v>0</v>
      </c>
      <c r="W16">
        <v>200.54599999999999</v>
      </c>
      <c r="X16">
        <v>0.84475299999999998</v>
      </c>
      <c r="Y16">
        <v>0</v>
      </c>
      <c r="Z16">
        <v>1173.8800000000001</v>
      </c>
      <c r="AA16">
        <v>1.4484599999999999E-3</v>
      </c>
    </row>
    <row r="17" spans="2:27" x14ac:dyDescent="0.25">
      <c r="B17" t="s">
        <v>878</v>
      </c>
      <c r="C17">
        <v>11</v>
      </c>
      <c r="D17">
        <v>200</v>
      </c>
      <c r="E17">
        <v>44.45</v>
      </c>
      <c r="F17">
        <v>46.09</v>
      </c>
      <c r="G17">
        <v>0</v>
      </c>
      <c r="H17">
        <v>1.81</v>
      </c>
      <c r="I17">
        <v>0</v>
      </c>
      <c r="J17">
        <v>0.02</v>
      </c>
      <c r="K17">
        <v>7.63</v>
      </c>
      <c r="L17">
        <v>0</v>
      </c>
      <c r="M17">
        <f t="shared" si="0"/>
        <v>90.54</v>
      </c>
      <c r="N17">
        <f t="shared" si="1"/>
        <v>7.6499999999999995</v>
      </c>
      <c r="O17">
        <f t="shared" si="2"/>
        <v>1.81</v>
      </c>
      <c r="P17">
        <f t="shared" si="3"/>
        <v>0</v>
      </c>
      <c r="T17">
        <v>6877.3</v>
      </c>
      <c r="U17">
        <v>7129.58</v>
      </c>
      <c r="V17">
        <v>0</v>
      </c>
      <c r="W17">
        <v>280.23500000000001</v>
      </c>
      <c r="X17">
        <v>1.16155E-4</v>
      </c>
      <c r="Y17">
        <v>2.5733799999999998</v>
      </c>
      <c r="Z17">
        <v>1180.77</v>
      </c>
      <c r="AA17">
        <v>1.4484599999999999E-3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G366"/>
  <sheetViews>
    <sheetView topLeftCell="CO1" workbookViewId="0">
      <selection activeCell="DH27" sqref="DH27"/>
    </sheetView>
  </sheetViews>
  <sheetFormatPr defaultRowHeight="15" x14ac:dyDescent="0.25"/>
  <cols>
    <col min="5" max="5" width="19" bestFit="1" customWidth="1"/>
    <col min="8" max="8" width="13" customWidth="1"/>
    <col min="9" max="9" width="13.42578125" customWidth="1"/>
    <col min="14" max="14" width="4" bestFit="1" customWidth="1"/>
    <col min="15" max="15" width="14.42578125" customWidth="1"/>
    <col min="16" max="16" width="19.140625" bestFit="1" customWidth="1"/>
    <col min="17" max="17" width="19" bestFit="1" customWidth="1"/>
    <col min="18" max="18" width="19.140625" bestFit="1" customWidth="1"/>
    <col min="19" max="19" width="29.42578125" bestFit="1" customWidth="1"/>
    <col min="20" max="20" width="33.42578125" bestFit="1" customWidth="1"/>
    <col min="21" max="21" width="29.42578125" bestFit="1" customWidth="1"/>
    <col min="22" max="22" width="33.42578125" bestFit="1" customWidth="1"/>
    <col min="39" max="39" width="11.42578125" customWidth="1"/>
    <col min="40" max="40" width="11" bestFit="1" customWidth="1"/>
    <col min="41" max="41" width="10" bestFit="1" customWidth="1"/>
    <col min="42" max="42" width="8" customWidth="1"/>
    <col min="43" max="43" width="8.7109375" customWidth="1"/>
    <col min="44" max="44" width="11" bestFit="1" customWidth="1"/>
    <col min="45" max="45" width="7.85546875" customWidth="1"/>
    <col min="57" max="57" width="13.42578125" customWidth="1"/>
    <col min="58" max="59" width="12.7109375" bestFit="1" customWidth="1"/>
    <col min="60" max="60" width="7" customWidth="1"/>
    <col min="61" max="61" width="6" customWidth="1"/>
    <col min="62" max="62" width="9" customWidth="1"/>
    <col min="63" max="63" width="7.85546875" customWidth="1"/>
    <col min="66" max="66" width="15.28515625" customWidth="1"/>
    <col min="67" max="67" width="12.7109375" bestFit="1" customWidth="1"/>
    <col min="68" max="68" width="16.42578125" customWidth="1"/>
    <col min="69" max="69" width="15.7109375" customWidth="1"/>
    <col min="71" max="71" width="14.7109375" customWidth="1"/>
    <col min="72" max="72" width="21.85546875" bestFit="1" customWidth="1"/>
    <col min="73" max="73" width="22" bestFit="1" customWidth="1"/>
    <col min="90" max="90" width="12.7109375" bestFit="1" customWidth="1"/>
    <col min="91" max="91" width="12.5703125" bestFit="1" customWidth="1"/>
    <col min="92" max="92" width="12.7109375" bestFit="1" customWidth="1"/>
    <col min="93" max="93" width="12.5703125" bestFit="1" customWidth="1"/>
    <col min="106" max="106" width="10.42578125" bestFit="1" customWidth="1"/>
    <col min="107" max="107" width="10.85546875" bestFit="1" customWidth="1"/>
    <col min="108" max="108" width="10.7109375" bestFit="1" customWidth="1"/>
    <col min="109" max="109" width="11.140625" bestFit="1" customWidth="1"/>
    <col min="110" max="110" width="11.140625" customWidth="1"/>
  </cols>
  <sheetData>
    <row r="1" spans="1:111" x14ac:dyDescent="0.25">
      <c r="E1" s="54" t="s">
        <v>901</v>
      </c>
      <c r="K1" s="54" t="s">
        <v>903</v>
      </c>
      <c r="X1" s="54" t="s">
        <v>907</v>
      </c>
    </row>
    <row r="2" spans="1:111" x14ac:dyDescent="0.25">
      <c r="E2" s="54" t="s">
        <v>901</v>
      </c>
      <c r="K2" s="54" t="s">
        <v>903</v>
      </c>
      <c r="X2" s="54" t="s">
        <v>907</v>
      </c>
    </row>
    <row r="3" spans="1:111" x14ac:dyDescent="0.25">
      <c r="A3" t="s">
        <v>900</v>
      </c>
      <c r="E3" s="54" t="s">
        <v>901</v>
      </c>
      <c r="K3" s="54" t="s">
        <v>903</v>
      </c>
      <c r="X3" s="54" t="s">
        <v>907</v>
      </c>
    </row>
    <row r="4" spans="1:111" ht="45" x14ac:dyDescent="0.25">
      <c r="E4" t="s">
        <v>742</v>
      </c>
      <c r="F4" t="s">
        <v>743</v>
      </c>
      <c r="H4" s="53" t="s">
        <v>904</v>
      </c>
      <c r="I4" s="53" t="s">
        <v>905</v>
      </c>
      <c r="N4" t="s">
        <v>411</v>
      </c>
      <c r="O4" t="s">
        <v>412</v>
      </c>
      <c r="P4" t="s">
        <v>413</v>
      </c>
      <c r="Q4" t="s">
        <v>742</v>
      </c>
      <c r="R4" t="s">
        <v>743</v>
      </c>
      <c r="S4" t="s">
        <v>648</v>
      </c>
      <c r="T4" t="s">
        <v>649</v>
      </c>
      <c r="U4" t="s">
        <v>650</v>
      </c>
      <c r="V4" t="s">
        <v>650</v>
      </c>
    </row>
    <row r="5" spans="1:111" x14ac:dyDescent="0.25">
      <c r="E5">
        <v>1023.8</v>
      </c>
      <c r="F5">
        <v>1021.6</v>
      </c>
      <c r="H5" t="s">
        <v>906</v>
      </c>
      <c r="I5" t="s">
        <v>906</v>
      </c>
      <c r="K5">
        <v>0</v>
      </c>
      <c r="L5">
        <v>8</v>
      </c>
      <c r="N5">
        <v>0</v>
      </c>
      <c r="O5">
        <v>1046.7257</v>
      </c>
      <c r="P5">
        <v>1044.82</v>
      </c>
      <c r="Q5">
        <v>1023.6663</v>
      </c>
      <c r="R5">
        <v>1021.5901</v>
      </c>
      <c r="S5">
        <v>992.05539999999996</v>
      </c>
      <c r="T5">
        <v>986.4</v>
      </c>
      <c r="U5">
        <v>2010.0663</v>
      </c>
      <c r="V5">
        <v>2013.6455000000001</v>
      </c>
      <c r="X5" t="s">
        <v>908</v>
      </c>
      <c r="AM5" t="s">
        <v>908</v>
      </c>
      <c r="AV5" t="s">
        <v>909</v>
      </c>
    </row>
    <row r="6" spans="1:111" x14ac:dyDescent="0.25">
      <c r="K6">
        <v>30</v>
      </c>
      <c r="L6">
        <v>13</v>
      </c>
      <c r="M6">
        <v>38</v>
      </c>
      <c r="N6">
        <v>30</v>
      </c>
      <c r="O6">
        <v>1046.7938999999999</v>
      </c>
      <c r="P6">
        <v>1044.7972</v>
      </c>
      <c r="Q6">
        <v>1023.7132</v>
      </c>
      <c r="R6">
        <v>1021.7452</v>
      </c>
      <c r="S6">
        <v>992.24400000000003</v>
      </c>
      <c r="T6">
        <v>986.54660000000001</v>
      </c>
      <c r="U6">
        <v>2010.2598</v>
      </c>
      <c r="V6">
        <v>2013.9892</v>
      </c>
      <c r="AA6" t="s">
        <v>1</v>
      </c>
      <c r="AG6" t="s">
        <v>2</v>
      </c>
      <c r="AM6" t="s">
        <v>878</v>
      </c>
      <c r="AY6" t="s">
        <v>1</v>
      </c>
      <c r="BB6" t="s">
        <v>2</v>
      </c>
      <c r="BE6" t="s">
        <v>878</v>
      </c>
    </row>
    <row r="7" spans="1:111" x14ac:dyDescent="0.25">
      <c r="K7">
        <v>60</v>
      </c>
      <c r="L7">
        <v>18</v>
      </c>
      <c r="M7">
        <v>87</v>
      </c>
      <c r="N7">
        <v>60</v>
      </c>
      <c r="O7">
        <v>1046.7891</v>
      </c>
      <c r="P7">
        <v>1044.6460999999999</v>
      </c>
      <c r="Q7">
        <v>1023.7249</v>
      </c>
      <c r="R7">
        <v>1021.6529</v>
      </c>
      <c r="S7">
        <v>992.22649999999999</v>
      </c>
      <c r="T7">
        <v>986.4</v>
      </c>
      <c r="U7">
        <v>2010.1249</v>
      </c>
      <c r="V7">
        <v>2013.8794</v>
      </c>
      <c r="CG7" t="s">
        <v>1</v>
      </c>
      <c r="CQ7" t="s">
        <v>2</v>
      </c>
    </row>
    <row r="8" spans="1:111" x14ac:dyDescent="0.25">
      <c r="K8">
        <v>90</v>
      </c>
      <c r="L8">
        <v>23</v>
      </c>
      <c r="M8">
        <v>125</v>
      </c>
      <c r="N8">
        <v>90</v>
      </c>
      <c r="O8">
        <v>1046.8017</v>
      </c>
      <c r="P8">
        <v>1044.7318</v>
      </c>
      <c r="Q8">
        <v>1023.6858999999999</v>
      </c>
      <c r="R8">
        <v>1021.6355</v>
      </c>
      <c r="S8">
        <v>992.18359999999996</v>
      </c>
      <c r="T8">
        <v>986.4</v>
      </c>
      <c r="U8">
        <v>2010.0859</v>
      </c>
      <c r="V8">
        <v>2013.8190999999999</v>
      </c>
      <c r="Y8" t="s">
        <v>3</v>
      </c>
      <c r="Z8" t="s">
        <v>4</v>
      </c>
      <c r="AA8" t="s">
        <v>427</v>
      </c>
      <c r="AB8" t="s">
        <v>448</v>
      </c>
      <c r="AC8" t="s">
        <v>443</v>
      </c>
      <c r="AD8" t="s">
        <v>442</v>
      </c>
      <c r="AE8" t="s">
        <v>429</v>
      </c>
      <c r="AG8" t="s">
        <v>427</v>
      </c>
      <c r="AH8" t="s">
        <v>448</v>
      </c>
      <c r="AI8" t="s">
        <v>443</v>
      </c>
      <c r="AJ8" t="s">
        <v>442</v>
      </c>
      <c r="AK8" t="s">
        <v>429</v>
      </c>
      <c r="AM8" t="s">
        <v>870</v>
      </c>
      <c r="AN8" t="s">
        <v>361</v>
      </c>
      <c r="AO8" t="s">
        <v>362</v>
      </c>
      <c r="AP8" t="s">
        <v>363</v>
      </c>
      <c r="AQ8" t="s">
        <v>364</v>
      </c>
      <c r="AR8" t="s">
        <v>365</v>
      </c>
      <c r="AS8" t="s">
        <v>366</v>
      </c>
      <c r="AW8" t="s">
        <v>3</v>
      </c>
      <c r="AX8" t="s">
        <v>4</v>
      </c>
      <c r="AY8" t="s">
        <v>873</v>
      </c>
      <c r="AZ8" t="s">
        <v>871</v>
      </c>
      <c r="BB8" t="s">
        <v>873</v>
      </c>
      <c r="BC8" t="s">
        <v>871</v>
      </c>
      <c r="BE8" t="s">
        <v>870</v>
      </c>
      <c r="BF8" t="s">
        <v>361</v>
      </c>
      <c r="BG8" t="s">
        <v>362</v>
      </c>
      <c r="BH8" t="s">
        <v>363</v>
      </c>
      <c r="BI8" t="s">
        <v>364</v>
      </c>
      <c r="BJ8" t="s">
        <v>365</v>
      </c>
      <c r="BK8" t="s">
        <v>366</v>
      </c>
      <c r="BN8" t="s">
        <v>871</v>
      </c>
      <c r="BO8" t="s">
        <v>873</v>
      </c>
      <c r="BP8" t="s">
        <v>442</v>
      </c>
      <c r="BQ8" t="s">
        <v>427</v>
      </c>
      <c r="BR8" t="s">
        <v>429</v>
      </c>
      <c r="BS8" t="s">
        <v>443</v>
      </c>
      <c r="BT8" t="s">
        <v>910</v>
      </c>
      <c r="BU8" t="s">
        <v>911</v>
      </c>
      <c r="BY8">
        <v>0</v>
      </c>
      <c r="BZ8" t="s">
        <v>442</v>
      </c>
      <c r="CA8">
        <v>986.6</v>
      </c>
    </row>
    <row r="9" spans="1:111" x14ac:dyDescent="0.25">
      <c r="K9">
        <v>120</v>
      </c>
      <c r="L9">
        <v>28</v>
      </c>
      <c r="M9">
        <v>163</v>
      </c>
      <c r="N9">
        <v>120</v>
      </c>
      <c r="O9">
        <v>1046.7954</v>
      </c>
      <c r="P9">
        <v>1044.6641</v>
      </c>
      <c r="Q9">
        <v>1023.7223</v>
      </c>
      <c r="R9">
        <v>1021.6686999999999</v>
      </c>
      <c r="S9">
        <v>992.20309999999995</v>
      </c>
      <c r="T9">
        <v>986.4</v>
      </c>
      <c r="U9">
        <v>2010.1223</v>
      </c>
      <c r="V9">
        <v>2013.8717999999999</v>
      </c>
      <c r="X9" t="s">
        <v>878</v>
      </c>
      <c r="Y9">
        <v>1</v>
      </c>
      <c r="Z9">
        <v>0</v>
      </c>
      <c r="AA9">
        <v>0</v>
      </c>
      <c r="AB9">
        <v>0</v>
      </c>
      <c r="AC9">
        <v>35.53</v>
      </c>
      <c r="AD9">
        <v>59.61</v>
      </c>
      <c r="AE9">
        <v>4.8600000000000003</v>
      </c>
      <c r="AG9">
        <v>4.35018E-2</v>
      </c>
      <c r="AH9">
        <v>6.5388800000000004E-3</v>
      </c>
      <c r="AI9">
        <v>579.38</v>
      </c>
      <c r="AJ9">
        <v>971.93600000000004</v>
      </c>
      <c r="AK9">
        <v>79.2166</v>
      </c>
      <c r="AM9">
        <v>0</v>
      </c>
      <c r="AN9" t="s">
        <v>442</v>
      </c>
      <c r="AO9">
        <v>986.6</v>
      </c>
      <c r="AP9">
        <v>15</v>
      </c>
      <c r="AQ9">
        <v>0.78</v>
      </c>
      <c r="AR9">
        <v>758.11</v>
      </c>
      <c r="AS9">
        <v>59.61</v>
      </c>
      <c r="AV9" t="s">
        <v>878</v>
      </c>
      <c r="AW9">
        <v>1</v>
      </c>
      <c r="AX9">
        <v>0</v>
      </c>
      <c r="AY9">
        <v>100</v>
      </c>
      <c r="AZ9">
        <v>0</v>
      </c>
      <c r="BB9">
        <v>151.95099999999999</v>
      </c>
      <c r="BC9">
        <v>0</v>
      </c>
      <c r="BE9">
        <v>0</v>
      </c>
      <c r="BF9" t="s">
        <v>871</v>
      </c>
      <c r="BG9">
        <v>1023.3</v>
      </c>
      <c r="BH9">
        <v>0.2</v>
      </c>
      <c r="BI9">
        <v>5.5890000000000004</v>
      </c>
      <c r="BJ9">
        <v>0</v>
      </c>
      <c r="BK9">
        <v>0</v>
      </c>
      <c r="BN9">
        <v>1023.3</v>
      </c>
      <c r="BO9">
        <v>1021.5977</v>
      </c>
      <c r="BP9">
        <v>986.6</v>
      </c>
      <c r="BQ9">
        <v>987.9</v>
      </c>
      <c r="BR9">
        <v>988.3</v>
      </c>
      <c r="BS9">
        <v>992.24400000000003</v>
      </c>
      <c r="BT9">
        <f>BR9+BN9</f>
        <v>2011.6</v>
      </c>
      <c r="BU9">
        <f>BS9+BO9</f>
        <v>2013.8416999999999</v>
      </c>
      <c r="BY9">
        <v>0</v>
      </c>
      <c r="BZ9" t="s">
        <v>427</v>
      </c>
      <c r="CA9">
        <v>987.9</v>
      </c>
      <c r="CE9" t="s">
        <v>3</v>
      </c>
      <c r="CF9" t="s">
        <v>4</v>
      </c>
      <c r="CG9" t="s">
        <v>744</v>
      </c>
      <c r="CH9" t="s">
        <v>745</v>
      </c>
      <c r="CI9" t="s">
        <v>746</v>
      </c>
      <c r="CJ9" t="s">
        <v>448</v>
      </c>
      <c r="CK9" t="s">
        <v>448</v>
      </c>
      <c r="CL9" t="s">
        <v>873</v>
      </c>
      <c r="CM9" t="s">
        <v>871</v>
      </c>
      <c r="CN9" t="s">
        <v>912</v>
      </c>
      <c r="CO9" t="s">
        <v>892</v>
      </c>
      <c r="CQ9" t="s">
        <v>744</v>
      </c>
      <c r="CR9" t="s">
        <v>745</v>
      </c>
      <c r="CS9" t="s">
        <v>746</v>
      </c>
      <c r="CT9" t="s">
        <v>448</v>
      </c>
      <c r="CU9" t="s">
        <v>448</v>
      </c>
      <c r="CV9" t="s">
        <v>873</v>
      </c>
      <c r="CW9" t="s">
        <v>871</v>
      </c>
      <c r="CX9" t="s">
        <v>912</v>
      </c>
      <c r="CY9" t="s">
        <v>892</v>
      </c>
      <c r="DB9" t="s">
        <v>913</v>
      </c>
      <c r="DC9" t="s">
        <v>914</v>
      </c>
      <c r="DD9" t="s">
        <v>915</v>
      </c>
      <c r="DE9" t="s">
        <v>916</v>
      </c>
      <c r="DF9" s="55" t="s">
        <v>419</v>
      </c>
      <c r="DG9" t="s">
        <v>917</v>
      </c>
    </row>
    <row r="10" spans="1:111" x14ac:dyDescent="0.25">
      <c r="K10">
        <v>150</v>
      </c>
      <c r="L10">
        <v>33</v>
      </c>
      <c r="M10">
        <v>201</v>
      </c>
      <c r="N10">
        <v>150</v>
      </c>
      <c r="O10">
        <v>1046.8873000000001</v>
      </c>
      <c r="P10">
        <v>1044.769</v>
      </c>
      <c r="Q10">
        <v>1023.7439000000001</v>
      </c>
      <c r="R10">
        <v>1021.6898</v>
      </c>
      <c r="S10">
        <v>992.06759999999997</v>
      </c>
      <c r="T10">
        <v>986.4</v>
      </c>
      <c r="U10">
        <v>2010.1439</v>
      </c>
      <c r="V10">
        <v>2013.7574</v>
      </c>
      <c r="X10" t="s">
        <v>878</v>
      </c>
      <c r="Y10">
        <v>2</v>
      </c>
      <c r="Z10">
        <v>20</v>
      </c>
      <c r="AA10">
        <v>0.54</v>
      </c>
      <c r="AB10">
        <v>0</v>
      </c>
      <c r="AC10">
        <v>21.32</v>
      </c>
      <c r="AD10">
        <v>78.06</v>
      </c>
      <c r="AE10">
        <v>0.08</v>
      </c>
      <c r="AG10">
        <v>14.8103</v>
      </c>
      <c r="AH10">
        <v>6.5370100000000002E-3</v>
      </c>
      <c r="AI10">
        <v>586.71799999999996</v>
      </c>
      <c r="AJ10">
        <v>2148.38</v>
      </c>
      <c r="AK10">
        <v>2.3271500000000001</v>
      </c>
      <c r="AM10">
        <v>0</v>
      </c>
      <c r="AN10" t="s">
        <v>427</v>
      </c>
      <c r="AO10">
        <v>987.9</v>
      </c>
      <c r="AP10">
        <v>3.1722000000000001</v>
      </c>
      <c r="AQ10">
        <v>0.78</v>
      </c>
      <c r="AR10">
        <v>3.4000000000000002E-2</v>
      </c>
      <c r="AS10">
        <v>0</v>
      </c>
      <c r="AV10" t="s">
        <v>878</v>
      </c>
      <c r="AW10">
        <v>2</v>
      </c>
      <c r="AX10">
        <v>20</v>
      </c>
      <c r="AY10">
        <v>100</v>
      </c>
      <c r="AZ10">
        <v>0</v>
      </c>
      <c r="BB10">
        <v>461.94900000000001</v>
      </c>
      <c r="BC10">
        <v>0</v>
      </c>
      <c r="BF10" t="s">
        <v>873</v>
      </c>
      <c r="BG10">
        <v>1021.5977</v>
      </c>
      <c r="BH10">
        <v>0.88029999999999997</v>
      </c>
      <c r="BI10">
        <v>5.5890000000000004</v>
      </c>
      <c r="BJ10">
        <v>849.25300000000004</v>
      </c>
      <c r="BK10">
        <v>100</v>
      </c>
      <c r="BN10">
        <v>1023.3</v>
      </c>
      <c r="BO10">
        <v>1021.5818</v>
      </c>
      <c r="BP10">
        <v>986.6</v>
      </c>
      <c r="BQ10">
        <v>987.9</v>
      </c>
      <c r="BR10">
        <v>988.5</v>
      </c>
      <c r="BS10">
        <v>992.24400000000003</v>
      </c>
      <c r="BT10">
        <f t="shared" ref="BT10:BT19" si="0">BR10+BN10</f>
        <v>2011.8</v>
      </c>
      <c r="BU10">
        <f t="shared" ref="BU10:BU19" si="1">BS10+BO10</f>
        <v>2013.8258000000001</v>
      </c>
      <c r="BY10">
        <v>0</v>
      </c>
      <c r="BZ10" t="s">
        <v>429</v>
      </c>
      <c r="CA10">
        <v>988.3</v>
      </c>
      <c r="CD10" t="s">
        <v>878</v>
      </c>
      <c r="CE10">
        <v>1</v>
      </c>
      <c r="CF10">
        <v>0</v>
      </c>
      <c r="CG10">
        <v>8.1</v>
      </c>
      <c r="CH10">
        <v>22.03</v>
      </c>
      <c r="CI10">
        <v>23.94</v>
      </c>
      <c r="CJ10">
        <v>0</v>
      </c>
      <c r="CK10">
        <v>44.72</v>
      </c>
      <c r="CL10">
        <v>0.81</v>
      </c>
      <c r="CM10">
        <v>0</v>
      </c>
      <c r="CN10">
        <v>0.4</v>
      </c>
      <c r="CO10">
        <v>0</v>
      </c>
      <c r="CQ10">
        <v>1531.54</v>
      </c>
      <c r="CR10">
        <v>4163.04</v>
      </c>
      <c r="CS10">
        <v>4525.29</v>
      </c>
      <c r="CT10">
        <v>0</v>
      </c>
      <c r="CU10">
        <v>8452.42</v>
      </c>
      <c r="CV10">
        <v>152.16499999999999</v>
      </c>
      <c r="CW10">
        <v>0</v>
      </c>
      <c r="CX10">
        <v>75.901300000000006</v>
      </c>
      <c r="CY10">
        <v>0</v>
      </c>
      <c r="DB10">
        <f>SUM(CG10:CH10)</f>
        <v>30.130000000000003</v>
      </c>
      <c r="DC10">
        <f>CI10</f>
        <v>23.94</v>
      </c>
      <c r="DD10">
        <f>SUM(CL10,CN10)</f>
        <v>1.21</v>
      </c>
      <c r="DE10">
        <f>SUM(CO10,CM10)</f>
        <v>0</v>
      </c>
      <c r="DF10">
        <f>DE10+DD10</f>
        <v>1.21</v>
      </c>
      <c r="DG10">
        <f>CK10</f>
        <v>44.72</v>
      </c>
    </row>
    <row r="11" spans="1:111" x14ac:dyDescent="0.25">
      <c r="K11">
        <v>180</v>
      </c>
      <c r="L11">
        <v>38</v>
      </c>
      <c r="M11">
        <v>239</v>
      </c>
      <c r="N11">
        <v>180</v>
      </c>
      <c r="O11">
        <v>1046.7917</v>
      </c>
      <c r="P11">
        <v>1044.6946</v>
      </c>
      <c r="Q11">
        <v>1023.7776</v>
      </c>
      <c r="R11">
        <v>1021.7833000000001</v>
      </c>
      <c r="S11">
        <v>992.04399999999998</v>
      </c>
      <c r="T11">
        <v>986.55169999999998</v>
      </c>
      <c r="U11">
        <v>2010.3292999999999</v>
      </c>
      <c r="V11">
        <v>2013.8272999999999</v>
      </c>
      <c r="X11" t="s">
        <v>878</v>
      </c>
      <c r="Y11">
        <v>3</v>
      </c>
      <c r="Z11">
        <v>40</v>
      </c>
      <c r="AA11">
        <v>0</v>
      </c>
      <c r="AB11">
        <v>0</v>
      </c>
      <c r="AC11">
        <v>23.91</v>
      </c>
      <c r="AD11">
        <v>71.8</v>
      </c>
      <c r="AE11">
        <v>4.29</v>
      </c>
      <c r="AG11">
        <v>0</v>
      </c>
      <c r="AH11">
        <v>6.5364799999999999E-3</v>
      </c>
      <c r="AI11">
        <v>860.84400000000005</v>
      </c>
      <c r="AJ11">
        <v>2584.63</v>
      </c>
      <c r="AK11">
        <v>154.49100000000001</v>
      </c>
      <c r="AM11">
        <v>0</v>
      </c>
      <c r="AN11" t="s">
        <v>429</v>
      </c>
      <c r="AO11">
        <v>988.3</v>
      </c>
      <c r="AP11">
        <v>4.9942000000000002</v>
      </c>
      <c r="AQ11">
        <v>0.78</v>
      </c>
      <c r="AR11">
        <v>61.789000000000001</v>
      </c>
      <c r="AS11">
        <v>4.8600000000000003</v>
      </c>
      <c r="AV11" t="s">
        <v>878</v>
      </c>
      <c r="AW11">
        <v>3</v>
      </c>
      <c r="AX11">
        <v>40</v>
      </c>
      <c r="AY11">
        <v>100</v>
      </c>
      <c r="AZ11">
        <v>0</v>
      </c>
      <c r="BB11">
        <v>653.86900000000003</v>
      </c>
      <c r="BC11">
        <v>0</v>
      </c>
      <c r="BE11">
        <v>20</v>
      </c>
      <c r="BF11" t="s">
        <v>871</v>
      </c>
      <c r="BG11">
        <v>1023.3</v>
      </c>
      <c r="BH11">
        <v>0.2</v>
      </c>
      <c r="BI11">
        <v>5.5890000000000004</v>
      </c>
      <c r="BJ11">
        <v>0</v>
      </c>
      <c r="BK11">
        <v>0</v>
      </c>
      <c r="BN11">
        <v>1024.0999999999999</v>
      </c>
      <c r="BO11">
        <v>1021.5626999999999</v>
      </c>
      <c r="BP11">
        <v>986.6</v>
      </c>
      <c r="BQ11">
        <v>987.7</v>
      </c>
      <c r="BR11">
        <v>988.5</v>
      </c>
      <c r="BS11">
        <v>992.24400000000003</v>
      </c>
      <c r="BT11">
        <f t="shared" si="0"/>
        <v>2012.6</v>
      </c>
      <c r="BU11">
        <f t="shared" si="1"/>
        <v>2013.8067000000001</v>
      </c>
      <c r="BY11">
        <v>0</v>
      </c>
      <c r="BZ11" t="s">
        <v>443</v>
      </c>
      <c r="CA11">
        <v>992.24400000000003</v>
      </c>
      <c r="CD11" t="s">
        <v>878</v>
      </c>
      <c r="CE11">
        <v>2</v>
      </c>
      <c r="CF11">
        <v>20</v>
      </c>
      <c r="CG11">
        <v>12.73</v>
      </c>
      <c r="CH11">
        <v>29.28</v>
      </c>
      <c r="CI11">
        <v>19.64</v>
      </c>
      <c r="CJ11">
        <v>0</v>
      </c>
      <c r="CK11">
        <v>35.18</v>
      </c>
      <c r="CL11">
        <v>2.16</v>
      </c>
      <c r="CM11">
        <v>0</v>
      </c>
      <c r="CN11">
        <v>1.01</v>
      </c>
      <c r="CO11">
        <v>0</v>
      </c>
      <c r="CQ11">
        <v>2723.81</v>
      </c>
      <c r="CR11">
        <v>6265.35</v>
      </c>
      <c r="CS11">
        <v>4201.8</v>
      </c>
      <c r="CT11">
        <v>0</v>
      </c>
      <c r="CU11">
        <v>7527.43</v>
      </c>
      <c r="CV11">
        <v>461.20800000000003</v>
      </c>
      <c r="CW11">
        <v>0</v>
      </c>
      <c r="CX11">
        <v>215.41900000000001</v>
      </c>
      <c r="CY11">
        <v>0</v>
      </c>
      <c r="DB11">
        <f t="shared" ref="DB11:DB20" si="2">SUM(CG11:CH11)</f>
        <v>42.010000000000005</v>
      </c>
      <c r="DC11">
        <f t="shared" ref="DC11:DC20" si="3">CI11</f>
        <v>19.64</v>
      </c>
      <c r="DD11">
        <f t="shared" ref="DD11:DD20" si="4">SUM(CL11,CN11)</f>
        <v>3.17</v>
      </c>
      <c r="DE11">
        <f t="shared" ref="DE11:DE20" si="5">SUM(CO11,CM11)</f>
        <v>0</v>
      </c>
      <c r="DF11">
        <f t="shared" ref="DF11:DF20" si="6">DE11+DD11</f>
        <v>3.17</v>
      </c>
      <c r="DG11">
        <f t="shared" ref="DG11:DG20" si="7">CK11</f>
        <v>35.18</v>
      </c>
    </row>
    <row r="12" spans="1:111" x14ac:dyDescent="0.25">
      <c r="K12">
        <v>210</v>
      </c>
      <c r="L12">
        <v>43</v>
      </c>
      <c r="M12">
        <v>277</v>
      </c>
      <c r="N12">
        <v>210</v>
      </c>
      <c r="O12">
        <v>1046.8788</v>
      </c>
      <c r="P12">
        <v>1044.82</v>
      </c>
      <c r="Q12">
        <v>1023.8196</v>
      </c>
      <c r="R12">
        <v>1021.8354</v>
      </c>
      <c r="S12">
        <v>992.04399999999998</v>
      </c>
      <c r="T12">
        <v>986.4</v>
      </c>
      <c r="U12">
        <v>2010.2195999999999</v>
      </c>
      <c r="V12">
        <v>2013.8794</v>
      </c>
      <c r="X12" t="s">
        <v>878</v>
      </c>
      <c r="Y12">
        <v>4</v>
      </c>
      <c r="Z12">
        <v>60</v>
      </c>
      <c r="AA12">
        <v>0</v>
      </c>
      <c r="AB12">
        <v>0</v>
      </c>
      <c r="AC12">
        <v>36.85</v>
      </c>
      <c r="AD12">
        <v>53.84</v>
      </c>
      <c r="AE12">
        <v>9.31</v>
      </c>
      <c r="AG12">
        <v>0</v>
      </c>
      <c r="AH12">
        <v>6.5388099999999999E-3</v>
      </c>
      <c r="AI12">
        <v>491.58699999999999</v>
      </c>
      <c r="AJ12">
        <v>718.26900000000001</v>
      </c>
      <c r="AK12">
        <v>124.25</v>
      </c>
      <c r="AM12">
        <v>0</v>
      </c>
      <c r="AN12" t="s">
        <v>443</v>
      </c>
      <c r="AO12">
        <v>992.24400000000003</v>
      </c>
      <c r="AP12">
        <v>2.2035999999999998</v>
      </c>
      <c r="AQ12">
        <v>0.78</v>
      </c>
      <c r="AR12">
        <v>451.916</v>
      </c>
      <c r="AS12">
        <v>35.53</v>
      </c>
      <c r="AV12" t="s">
        <v>878</v>
      </c>
      <c r="AW12">
        <v>4</v>
      </c>
      <c r="AX12">
        <v>60</v>
      </c>
      <c r="AY12">
        <v>100</v>
      </c>
      <c r="AZ12">
        <v>0</v>
      </c>
      <c r="BB12">
        <v>294.76400000000001</v>
      </c>
      <c r="BC12">
        <v>0</v>
      </c>
      <c r="BF12" t="s">
        <v>873</v>
      </c>
      <c r="BG12">
        <v>1021.5818</v>
      </c>
      <c r="BH12">
        <v>0.81289999999999996</v>
      </c>
      <c r="BI12">
        <v>5.5890000000000004</v>
      </c>
      <c r="BJ12">
        <v>2581.8319999999999</v>
      </c>
      <c r="BK12">
        <v>100</v>
      </c>
      <c r="BN12">
        <v>1024.0999999999999</v>
      </c>
      <c r="BO12">
        <v>1021.5244</v>
      </c>
      <c r="BP12">
        <v>986.4</v>
      </c>
      <c r="BQ12">
        <v>987.9</v>
      </c>
      <c r="BR12">
        <v>988.49720000000002</v>
      </c>
      <c r="BS12">
        <v>992.24400000000003</v>
      </c>
      <c r="BT12">
        <f>BR12+BN12</f>
        <v>2012.5971999999999</v>
      </c>
      <c r="BU12">
        <f>BS12+BO12</f>
        <v>2013.7683999999999</v>
      </c>
      <c r="BY12">
        <v>0</v>
      </c>
      <c r="BZ12" t="s">
        <v>448</v>
      </c>
      <c r="CA12">
        <v>952.11189999999999</v>
      </c>
      <c r="CD12" t="s">
        <v>878</v>
      </c>
      <c r="CE12">
        <v>3</v>
      </c>
      <c r="CF12">
        <v>40</v>
      </c>
      <c r="CG12">
        <v>17.09</v>
      </c>
      <c r="CH12">
        <v>42.3</v>
      </c>
      <c r="CI12">
        <v>12.23</v>
      </c>
      <c r="CJ12">
        <v>0</v>
      </c>
      <c r="CK12">
        <v>23.5</v>
      </c>
      <c r="CL12">
        <v>3.34</v>
      </c>
      <c r="CM12">
        <v>0</v>
      </c>
      <c r="CN12">
        <v>1.53</v>
      </c>
      <c r="CO12">
        <v>0</v>
      </c>
      <c r="CQ12">
        <v>3358.03</v>
      </c>
      <c r="CR12">
        <v>8313.19</v>
      </c>
      <c r="CS12">
        <v>2403.48</v>
      </c>
      <c r="CT12">
        <v>0</v>
      </c>
      <c r="CU12">
        <v>4618.3599999999997</v>
      </c>
      <c r="CV12">
        <v>656.83500000000004</v>
      </c>
      <c r="CW12">
        <v>0</v>
      </c>
      <c r="CX12">
        <v>300.99400000000003</v>
      </c>
      <c r="CY12">
        <v>0</v>
      </c>
      <c r="DB12">
        <f t="shared" si="2"/>
        <v>59.39</v>
      </c>
      <c r="DC12">
        <f t="shared" si="3"/>
        <v>12.23</v>
      </c>
      <c r="DD12">
        <f t="shared" si="4"/>
        <v>4.87</v>
      </c>
      <c r="DE12">
        <f t="shared" si="5"/>
        <v>0</v>
      </c>
      <c r="DF12">
        <f t="shared" si="6"/>
        <v>4.87</v>
      </c>
      <c r="DG12">
        <f t="shared" si="7"/>
        <v>23.5</v>
      </c>
    </row>
    <row r="13" spans="1:111" x14ac:dyDescent="0.25">
      <c r="K13">
        <v>240</v>
      </c>
      <c r="L13">
        <v>48</v>
      </c>
      <c r="M13">
        <v>315</v>
      </c>
      <c r="N13">
        <v>240</v>
      </c>
      <c r="O13">
        <v>1046.8373999999999</v>
      </c>
      <c r="P13">
        <v>1044.7601</v>
      </c>
      <c r="Q13">
        <v>1023.836</v>
      </c>
      <c r="R13">
        <v>1022</v>
      </c>
      <c r="S13">
        <v>992.04399999999998</v>
      </c>
      <c r="T13">
        <v>986.4</v>
      </c>
      <c r="U13">
        <v>2010.2359999999999</v>
      </c>
      <c r="V13">
        <v>2014.0439999999999</v>
      </c>
      <c r="X13" t="s">
        <v>878</v>
      </c>
      <c r="Y13">
        <v>5</v>
      </c>
      <c r="Z13">
        <v>80</v>
      </c>
      <c r="AA13">
        <v>3.58</v>
      </c>
      <c r="AB13">
        <v>0</v>
      </c>
      <c r="AC13">
        <v>96.19</v>
      </c>
      <c r="AD13">
        <v>0</v>
      </c>
      <c r="AE13">
        <v>0.24</v>
      </c>
      <c r="AG13">
        <v>22.921299999999999</v>
      </c>
      <c r="AH13">
        <v>6.5390800000000001E-3</v>
      </c>
      <c r="AI13">
        <v>616.13900000000001</v>
      </c>
      <c r="AJ13" s="13">
        <v>2.9776799999999999E-12</v>
      </c>
      <c r="AK13">
        <v>1.5074099999999999</v>
      </c>
      <c r="AM13">
        <v>0</v>
      </c>
      <c r="AN13" t="s">
        <v>448</v>
      </c>
      <c r="AO13">
        <v>952.11189999999999</v>
      </c>
      <c r="AP13">
        <v>1.1414</v>
      </c>
      <c r="AQ13">
        <v>0.78</v>
      </c>
      <c r="AR13">
        <v>5.0000000000000001E-3</v>
      </c>
      <c r="AS13">
        <v>0</v>
      </c>
      <c r="AV13" t="s">
        <v>878</v>
      </c>
      <c r="AW13">
        <v>5</v>
      </c>
      <c r="AX13">
        <v>80</v>
      </c>
      <c r="AY13">
        <v>100</v>
      </c>
      <c r="AZ13">
        <v>0</v>
      </c>
      <c r="BB13">
        <v>132.41200000000001</v>
      </c>
      <c r="BC13">
        <v>0</v>
      </c>
      <c r="BE13">
        <v>40</v>
      </c>
      <c r="BF13" t="s">
        <v>871</v>
      </c>
      <c r="BG13">
        <v>1024.0999999999999</v>
      </c>
      <c r="BH13">
        <v>0.2</v>
      </c>
      <c r="BI13">
        <v>5.5890000000000004</v>
      </c>
      <c r="BJ13">
        <v>0</v>
      </c>
      <c r="BK13">
        <v>0</v>
      </c>
      <c r="BN13">
        <v>1023.3</v>
      </c>
      <c r="BO13">
        <v>1021.5032</v>
      </c>
      <c r="BP13">
        <v>986.4</v>
      </c>
      <c r="BQ13">
        <v>987.7</v>
      </c>
      <c r="BR13">
        <v>988.3</v>
      </c>
      <c r="BS13">
        <v>992.24400000000003</v>
      </c>
      <c r="BT13">
        <f t="shared" si="0"/>
        <v>2011.6</v>
      </c>
      <c r="BU13">
        <f t="shared" si="1"/>
        <v>2013.7472</v>
      </c>
      <c r="BY13">
        <v>20</v>
      </c>
      <c r="BZ13" t="s">
        <v>442</v>
      </c>
      <c r="CA13">
        <v>986.6</v>
      </c>
      <c r="CD13" t="s">
        <v>878</v>
      </c>
      <c r="CE13">
        <v>4</v>
      </c>
      <c r="CF13">
        <v>60</v>
      </c>
      <c r="CG13">
        <v>20.95</v>
      </c>
      <c r="CH13">
        <v>58.59</v>
      </c>
      <c r="CI13">
        <v>3.83</v>
      </c>
      <c r="CJ13">
        <v>0</v>
      </c>
      <c r="CK13">
        <v>14.19</v>
      </c>
      <c r="CL13">
        <v>1.73</v>
      </c>
      <c r="CM13">
        <v>0</v>
      </c>
      <c r="CN13">
        <v>0.71</v>
      </c>
      <c r="CO13">
        <v>0</v>
      </c>
      <c r="CQ13">
        <v>3573.95</v>
      </c>
      <c r="CR13">
        <v>9997.17</v>
      </c>
      <c r="CS13">
        <v>653.76499999999999</v>
      </c>
      <c r="CT13">
        <v>0</v>
      </c>
      <c r="CU13">
        <v>2420.38</v>
      </c>
      <c r="CV13">
        <v>295.779</v>
      </c>
      <c r="CW13">
        <v>0</v>
      </c>
      <c r="CX13">
        <v>120.67100000000001</v>
      </c>
      <c r="CY13">
        <v>0</v>
      </c>
      <c r="DB13">
        <f t="shared" si="2"/>
        <v>79.540000000000006</v>
      </c>
      <c r="DC13">
        <f t="shared" si="3"/>
        <v>3.83</v>
      </c>
      <c r="DD13">
        <f t="shared" si="4"/>
        <v>2.44</v>
      </c>
      <c r="DE13">
        <f t="shared" si="5"/>
        <v>0</v>
      </c>
      <c r="DF13">
        <f t="shared" si="6"/>
        <v>2.44</v>
      </c>
      <c r="DG13">
        <f t="shared" si="7"/>
        <v>14.19</v>
      </c>
    </row>
    <row r="14" spans="1:111" x14ac:dyDescent="0.25">
      <c r="K14">
        <v>270</v>
      </c>
      <c r="L14">
        <v>53</v>
      </c>
      <c r="M14">
        <v>353</v>
      </c>
      <c r="N14">
        <v>270</v>
      </c>
      <c r="O14">
        <v>1046.8693000000001</v>
      </c>
      <c r="P14">
        <v>1044.82</v>
      </c>
      <c r="Q14">
        <v>1023.8466</v>
      </c>
      <c r="R14">
        <v>1021.8862</v>
      </c>
      <c r="S14">
        <v>992.04399999999998</v>
      </c>
      <c r="T14">
        <v>986.4</v>
      </c>
      <c r="U14">
        <v>2010.2465999999999</v>
      </c>
      <c r="V14">
        <v>2013.9302</v>
      </c>
      <c r="X14" t="s">
        <v>878</v>
      </c>
      <c r="Y14">
        <v>6</v>
      </c>
      <c r="Z14">
        <v>100</v>
      </c>
      <c r="AA14">
        <v>0</v>
      </c>
      <c r="AB14">
        <v>0.01</v>
      </c>
      <c r="AC14">
        <v>71.489999999999995</v>
      </c>
      <c r="AD14">
        <v>28.5</v>
      </c>
      <c r="AE14">
        <v>0</v>
      </c>
      <c r="AG14">
        <v>0</v>
      </c>
      <c r="AH14">
        <v>6.5388099999999999E-3</v>
      </c>
      <c r="AI14">
        <v>67.427700000000002</v>
      </c>
      <c r="AJ14">
        <v>26.8811</v>
      </c>
      <c r="AK14">
        <v>0</v>
      </c>
      <c r="AM14">
        <v>20</v>
      </c>
      <c r="AN14" t="s">
        <v>442</v>
      </c>
      <c r="AO14">
        <v>986.6</v>
      </c>
      <c r="AP14">
        <v>15</v>
      </c>
      <c r="AQ14">
        <v>0.78</v>
      </c>
      <c r="AR14">
        <v>1675.7370000000001</v>
      </c>
      <c r="AS14">
        <v>78.06</v>
      </c>
      <c r="AV14" t="s">
        <v>878</v>
      </c>
      <c r="AW14">
        <v>6</v>
      </c>
      <c r="AX14">
        <v>100</v>
      </c>
      <c r="AY14">
        <v>100</v>
      </c>
      <c r="AZ14">
        <v>0</v>
      </c>
      <c r="BB14">
        <v>58.3934</v>
      </c>
      <c r="BC14">
        <v>0</v>
      </c>
      <c r="BF14" t="s">
        <v>873</v>
      </c>
      <c r="BG14">
        <v>1021.5626999999999</v>
      </c>
      <c r="BH14">
        <v>0.83140000000000003</v>
      </c>
      <c r="BI14">
        <v>5.5890000000000004</v>
      </c>
      <c r="BJ14">
        <v>3654.473</v>
      </c>
      <c r="BK14">
        <v>100</v>
      </c>
      <c r="BN14">
        <v>1024.0999999999999</v>
      </c>
      <c r="BO14">
        <v>1021.5208</v>
      </c>
      <c r="BP14">
        <v>986.4</v>
      </c>
      <c r="BQ14">
        <v>987.7</v>
      </c>
      <c r="BR14">
        <v>988.3</v>
      </c>
      <c r="BS14">
        <v>992.24400000000003</v>
      </c>
      <c r="BT14">
        <f t="shared" si="0"/>
        <v>2012.3999999999999</v>
      </c>
      <c r="BU14">
        <f t="shared" si="1"/>
        <v>2013.7647999999999</v>
      </c>
      <c r="BY14">
        <v>20</v>
      </c>
      <c r="BZ14" t="s">
        <v>427</v>
      </c>
      <c r="CA14">
        <v>987.9</v>
      </c>
      <c r="CD14" t="s">
        <v>878</v>
      </c>
      <c r="CE14">
        <v>5</v>
      </c>
      <c r="CF14">
        <v>80</v>
      </c>
      <c r="CG14">
        <v>22.11</v>
      </c>
      <c r="CH14">
        <v>65.510000000000005</v>
      </c>
      <c r="CI14">
        <v>2.3199999999999998</v>
      </c>
      <c r="CJ14">
        <v>0</v>
      </c>
      <c r="CK14">
        <v>8.7200000000000006</v>
      </c>
      <c r="CL14">
        <v>0.9</v>
      </c>
      <c r="CM14">
        <v>0</v>
      </c>
      <c r="CN14">
        <v>0.45</v>
      </c>
      <c r="CO14">
        <v>0</v>
      </c>
      <c r="CQ14">
        <v>3752.76</v>
      </c>
      <c r="CR14">
        <v>11121</v>
      </c>
      <c r="CS14">
        <v>393.42899999999997</v>
      </c>
      <c r="CT14">
        <v>0</v>
      </c>
      <c r="CU14">
        <v>1480</v>
      </c>
      <c r="CV14">
        <v>152.16499999999999</v>
      </c>
      <c r="CW14">
        <v>0</v>
      </c>
      <c r="CX14">
        <v>75.901300000000006</v>
      </c>
      <c r="CY14">
        <v>0</v>
      </c>
      <c r="DB14">
        <f t="shared" si="2"/>
        <v>87.62</v>
      </c>
      <c r="DC14">
        <f t="shared" si="3"/>
        <v>2.3199999999999998</v>
      </c>
      <c r="DD14">
        <f t="shared" si="4"/>
        <v>1.35</v>
      </c>
      <c r="DE14">
        <f t="shared" si="5"/>
        <v>0</v>
      </c>
      <c r="DF14">
        <f t="shared" si="6"/>
        <v>1.35</v>
      </c>
      <c r="DG14">
        <f t="shared" si="7"/>
        <v>8.7200000000000006</v>
      </c>
    </row>
    <row r="15" spans="1:111" x14ac:dyDescent="0.25">
      <c r="K15">
        <v>300</v>
      </c>
      <c r="L15">
        <v>58</v>
      </c>
      <c r="M15">
        <v>391</v>
      </c>
      <c r="N15">
        <v>300</v>
      </c>
      <c r="O15">
        <v>1046.9458</v>
      </c>
      <c r="P15">
        <v>1044.82</v>
      </c>
      <c r="Q15">
        <v>1023.8824</v>
      </c>
      <c r="R15">
        <v>1021.8819</v>
      </c>
      <c r="S15">
        <v>992.04650000000004</v>
      </c>
      <c r="T15">
        <v>986.4</v>
      </c>
      <c r="U15">
        <v>2010.2824000000001</v>
      </c>
      <c r="V15">
        <v>2013.9284</v>
      </c>
      <c r="X15" t="s">
        <v>878</v>
      </c>
      <c r="Y15">
        <v>7</v>
      </c>
      <c r="Z15">
        <v>120</v>
      </c>
      <c r="AA15">
        <v>17.510000000000002</v>
      </c>
      <c r="AB15">
        <v>0</v>
      </c>
      <c r="AC15">
        <v>42.52</v>
      </c>
      <c r="AD15">
        <v>35.67</v>
      </c>
      <c r="AE15">
        <v>4.29</v>
      </c>
      <c r="AG15">
        <v>36.360500000000002</v>
      </c>
      <c r="AH15">
        <v>6.5388099999999999E-3</v>
      </c>
      <c r="AI15">
        <v>88.296899999999994</v>
      </c>
      <c r="AJ15">
        <v>74.068100000000001</v>
      </c>
      <c r="AK15">
        <v>8.9093199999999992</v>
      </c>
      <c r="AM15">
        <v>20</v>
      </c>
      <c r="AN15" t="s">
        <v>427</v>
      </c>
      <c r="AO15">
        <v>987.9</v>
      </c>
      <c r="AP15">
        <v>0.6</v>
      </c>
      <c r="AQ15">
        <v>0.78</v>
      </c>
      <c r="AR15">
        <v>11.552</v>
      </c>
      <c r="AS15">
        <v>0.54</v>
      </c>
      <c r="AV15" t="s">
        <v>878</v>
      </c>
      <c r="AW15">
        <v>7</v>
      </c>
      <c r="AX15">
        <v>120</v>
      </c>
      <c r="AY15">
        <v>73.03</v>
      </c>
      <c r="AZ15">
        <v>26.97</v>
      </c>
      <c r="BB15">
        <v>30.533999999999999</v>
      </c>
      <c r="BC15">
        <v>11.275499999999999</v>
      </c>
      <c r="BE15">
        <v>60</v>
      </c>
      <c r="BF15" t="s">
        <v>871</v>
      </c>
      <c r="BG15">
        <v>1024.0999999999999</v>
      </c>
      <c r="BH15">
        <v>5</v>
      </c>
      <c r="BI15">
        <v>5.5890000000000004</v>
      </c>
      <c r="BJ15">
        <v>0</v>
      </c>
      <c r="BK15">
        <v>0</v>
      </c>
      <c r="BN15">
        <v>1023.3</v>
      </c>
      <c r="BO15">
        <v>1021.4565</v>
      </c>
      <c r="BP15">
        <v>986.6</v>
      </c>
      <c r="BQ15">
        <v>987.9</v>
      </c>
      <c r="BR15">
        <v>988.5</v>
      </c>
      <c r="BS15">
        <v>992.24400000000003</v>
      </c>
      <c r="BT15">
        <f t="shared" si="0"/>
        <v>2011.8</v>
      </c>
      <c r="BU15">
        <f t="shared" si="1"/>
        <v>2013.7004999999999</v>
      </c>
      <c r="BY15">
        <v>20</v>
      </c>
      <c r="BZ15" t="s">
        <v>429</v>
      </c>
      <c r="CA15">
        <v>988.5</v>
      </c>
      <c r="CD15" t="s">
        <v>878</v>
      </c>
      <c r="CE15">
        <v>6</v>
      </c>
      <c r="CF15">
        <v>100</v>
      </c>
      <c r="CG15">
        <v>23.84</v>
      </c>
      <c r="CH15">
        <v>69.260000000000005</v>
      </c>
      <c r="CI15">
        <v>0.9</v>
      </c>
      <c r="CJ15">
        <v>0</v>
      </c>
      <c r="CK15">
        <v>5.49</v>
      </c>
      <c r="CL15">
        <v>0.35</v>
      </c>
      <c r="CM15">
        <v>0</v>
      </c>
      <c r="CN15">
        <v>0.15</v>
      </c>
      <c r="CO15">
        <v>0</v>
      </c>
      <c r="CQ15">
        <v>3923.2</v>
      </c>
      <c r="CR15">
        <v>11397</v>
      </c>
      <c r="CS15">
        <v>148.11500000000001</v>
      </c>
      <c r="CT15">
        <v>0</v>
      </c>
      <c r="CU15">
        <v>903.97699999999998</v>
      </c>
      <c r="CV15">
        <v>58.226799999999997</v>
      </c>
      <c r="CW15">
        <v>0</v>
      </c>
      <c r="CX15">
        <v>24.765599999999999</v>
      </c>
      <c r="CY15">
        <v>0</v>
      </c>
      <c r="DB15">
        <f t="shared" si="2"/>
        <v>93.100000000000009</v>
      </c>
      <c r="DC15">
        <f t="shared" si="3"/>
        <v>0.9</v>
      </c>
      <c r="DD15">
        <f t="shared" si="4"/>
        <v>0.5</v>
      </c>
      <c r="DE15">
        <f t="shared" si="5"/>
        <v>0</v>
      </c>
      <c r="DF15">
        <f t="shared" si="6"/>
        <v>0.5</v>
      </c>
      <c r="DG15">
        <f t="shared" si="7"/>
        <v>5.49</v>
      </c>
    </row>
    <row r="16" spans="1:111" x14ac:dyDescent="0.25">
      <c r="K16">
        <v>330</v>
      </c>
      <c r="L16">
        <v>63</v>
      </c>
      <c r="M16">
        <v>429</v>
      </c>
      <c r="N16">
        <v>330</v>
      </c>
      <c r="O16">
        <v>1046.8539000000001</v>
      </c>
      <c r="P16">
        <v>1044.82</v>
      </c>
      <c r="Q16">
        <v>1023.9532</v>
      </c>
      <c r="R16">
        <v>1022</v>
      </c>
      <c r="S16">
        <v>992.04399999999998</v>
      </c>
      <c r="T16">
        <v>986.49450000000002</v>
      </c>
      <c r="U16">
        <v>2010.4477000000002</v>
      </c>
      <c r="V16">
        <v>2014.0439999999999</v>
      </c>
      <c r="X16" t="s">
        <v>878</v>
      </c>
      <c r="Y16">
        <v>8</v>
      </c>
      <c r="Z16">
        <v>140</v>
      </c>
      <c r="AA16">
        <v>0</v>
      </c>
      <c r="AB16">
        <v>0</v>
      </c>
      <c r="AC16">
        <v>3.33</v>
      </c>
      <c r="AD16">
        <v>93.61</v>
      </c>
      <c r="AE16">
        <v>3.06</v>
      </c>
      <c r="AG16">
        <v>0</v>
      </c>
      <c r="AH16">
        <v>6.5381800000000002E-3</v>
      </c>
      <c r="AI16">
        <v>5.3843399999999999</v>
      </c>
      <c r="AJ16">
        <v>151.53100000000001</v>
      </c>
      <c r="AK16">
        <v>4.95</v>
      </c>
      <c r="AM16">
        <v>20</v>
      </c>
      <c r="AN16" t="s">
        <v>429</v>
      </c>
      <c r="AO16">
        <v>988.5</v>
      </c>
      <c r="AP16">
        <v>5</v>
      </c>
      <c r="AQ16">
        <v>0.78</v>
      </c>
      <c r="AR16">
        <v>1.8149999999999999</v>
      </c>
      <c r="AS16">
        <v>0.08</v>
      </c>
      <c r="AV16" t="s">
        <v>878</v>
      </c>
      <c r="AW16">
        <v>8</v>
      </c>
      <c r="AX16">
        <v>140</v>
      </c>
      <c r="AY16">
        <v>80.88</v>
      </c>
      <c r="AZ16">
        <v>19.12</v>
      </c>
      <c r="BB16">
        <v>17.2759</v>
      </c>
      <c r="BC16">
        <v>4.0846900000000002</v>
      </c>
      <c r="BF16" t="s">
        <v>873</v>
      </c>
      <c r="BG16">
        <v>1021.5244</v>
      </c>
      <c r="BH16">
        <v>0.83409999999999995</v>
      </c>
      <c r="BI16">
        <v>5.5890000000000004</v>
      </c>
      <c r="BJ16">
        <v>1647.434</v>
      </c>
      <c r="BK16">
        <v>100</v>
      </c>
      <c r="BN16">
        <v>1023.3</v>
      </c>
      <c r="BO16">
        <v>1021.5887</v>
      </c>
      <c r="BP16">
        <v>986.45069999999998</v>
      </c>
      <c r="BQ16">
        <v>987.9</v>
      </c>
      <c r="BR16">
        <v>988.32159999999999</v>
      </c>
      <c r="BS16">
        <v>992.04399999999998</v>
      </c>
      <c r="BT16">
        <f t="shared" si="0"/>
        <v>2011.6215999999999</v>
      </c>
      <c r="BU16">
        <f t="shared" si="1"/>
        <v>2013.6327000000001</v>
      </c>
      <c r="BY16">
        <v>20</v>
      </c>
      <c r="BZ16" t="s">
        <v>443</v>
      </c>
      <c r="CA16">
        <v>992.24400000000003</v>
      </c>
      <c r="CD16" t="s">
        <v>878</v>
      </c>
      <c r="CE16">
        <v>7</v>
      </c>
      <c r="CF16">
        <v>120</v>
      </c>
      <c r="CG16">
        <v>25.42</v>
      </c>
      <c r="CH16">
        <v>71.17</v>
      </c>
      <c r="CI16">
        <v>0</v>
      </c>
      <c r="CJ16">
        <v>0</v>
      </c>
      <c r="CK16">
        <v>3.09</v>
      </c>
      <c r="CL16">
        <v>0.23</v>
      </c>
      <c r="CM16">
        <v>0.02</v>
      </c>
      <c r="CN16">
        <v>0.06</v>
      </c>
      <c r="CO16">
        <v>0</v>
      </c>
      <c r="CQ16">
        <v>4034.2</v>
      </c>
      <c r="CR16">
        <v>11294.3</v>
      </c>
      <c r="CS16">
        <v>2.4509E-2</v>
      </c>
      <c r="CT16">
        <v>0</v>
      </c>
      <c r="CU16">
        <v>491.137</v>
      </c>
      <c r="CV16">
        <v>36.813400000000001</v>
      </c>
      <c r="CW16">
        <v>3.4219900000000001</v>
      </c>
      <c r="CX16">
        <v>10.1776</v>
      </c>
      <c r="CY16">
        <v>0</v>
      </c>
      <c r="DB16">
        <f t="shared" si="2"/>
        <v>96.59</v>
      </c>
      <c r="DC16">
        <f t="shared" si="3"/>
        <v>0</v>
      </c>
      <c r="DD16">
        <f t="shared" si="4"/>
        <v>0.29000000000000004</v>
      </c>
      <c r="DE16">
        <f t="shared" si="5"/>
        <v>0.02</v>
      </c>
      <c r="DF16">
        <f t="shared" si="6"/>
        <v>0.31000000000000005</v>
      </c>
      <c r="DG16">
        <f t="shared" si="7"/>
        <v>3.09</v>
      </c>
    </row>
    <row r="17" spans="11:111" x14ac:dyDescent="0.25">
      <c r="K17">
        <v>360</v>
      </c>
      <c r="L17">
        <v>68</v>
      </c>
      <c r="M17">
        <v>467</v>
      </c>
      <c r="N17">
        <v>360</v>
      </c>
      <c r="O17">
        <v>1046.7546</v>
      </c>
      <c r="P17">
        <v>1044.82</v>
      </c>
      <c r="Q17">
        <v>1023.8973</v>
      </c>
      <c r="R17">
        <v>1021.9655</v>
      </c>
      <c r="S17">
        <v>992.04399999999998</v>
      </c>
      <c r="T17">
        <v>986.52170000000001</v>
      </c>
      <c r="U17">
        <v>2010.4189999999999</v>
      </c>
      <c r="V17">
        <v>2014.0095000000001</v>
      </c>
      <c r="X17" t="s">
        <v>878</v>
      </c>
      <c r="Y17">
        <v>9</v>
      </c>
      <c r="Z17">
        <v>160</v>
      </c>
      <c r="AA17">
        <v>11.32</v>
      </c>
      <c r="AB17">
        <v>0.01</v>
      </c>
      <c r="AC17">
        <v>81.42</v>
      </c>
      <c r="AD17">
        <v>0</v>
      </c>
      <c r="AE17">
        <v>7.24</v>
      </c>
      <c r="AG17">
        <v>7.0186299999999999</v>
      </c>
      <c r="AH17">
        <v>6.5370799999999998E-3</v>
      </c>
      <c r="AI17">
        <v>50.459899999999998</v>
      </c>
      <c r="AJ17">
        <v>0</v>
      </c>
      <c r="AK17">
        <v>4.4896700000000003</v>
      </c>
      <c r="AM17">
        <v>20</v>
      </c>
      <c r="AN17" t="s">
        <v>443</v>
      </c>
      <c r="AO17">
        <v>992.24400000000003</v>
      </c>
      <c r="AP17">
        <v>1.1297999999999999</v>
      </c>
      <c r="AQ17">
        <v>0.78</v>
      </c>
      <c r="AR17">
        <v>457.64</v>
      </c>
      <c r="AS17">
        <v>21.32</v>
      </c>
      <c r="AV17" t="s">
        <v>878</v>
      </c>
      <c r="AW17">
        <v>9</v>
      </c>
      <c r="AX17">
        <v>160</v>
      </c>
      <c r="AY17">
        <v>89.62</v>
      </c>
      <c r="AZ17">
        <v>10.38</v>
      </c>
      <c r="BB17">
        <v>9.7267399999999995</v>
      </c>
      <c r="BC17">
        <v>1.12635</v>
      </c>
      <c r="BE17">
        <v>80</v>
      </c>
      <c r="BF17" t="s">
        <v>871</v>
      </c>
      <c r="BG17">
        <v>1023.3</v>
      </c>
      <c r="BH17">
        <v>0.2</v>
      </c>
      <c r="BI17">
        <v>5.5890000000000004</v>
      </c>
      <c r="BJ17">
        <v>0</v>
      </c>
      <c r="BK17">
        <v>0</v>
      </c>
      <c r="BN17">
        <v>1023.4832</v>
      </c>
      <c r="BO17">
        <v>1021.4476</v>
      </c>
      <c r="BP17">
        <v>986.4</v>
      </c>
      <c r="BQ17">
        <v>987.7</v>
      </c>
      <c r="BR17">
        <v>988.3</v>
      </c>
      <c r="BS17">
        <v>992.24400000000003</v>
      </c>
      <c r="BT17">
        <f t="shared" si="0"/>
        <v>2011.7831999999999</v>
      </c>
      <c r="BU17">
        <f t="shared" si="1"/>
        <v>2013.6916000000001</v>
      </c>
      <c r="BY17">
        <v>20</v>
      </c>
      <c r="BZ17" t="s">
        <v>448</v>
      </c>
      <c r="CA17">
        <v>949.42859999999996</v>
      </c>
      <c r="CD17" t="s">
        <v>878</v>
      </c>
      <c r="CE17">
        <v>8</v>
      </c>
      <c r="CF17">
        <v>140</v>
      </c>
      <c r="CG17">
        <v>24.61</v>
      </c>
      <c r="CH17">
        <v>73.37</v>
      </c>
      <c r="CI17">
        <v>0</v>
      </c>
      <c r="CJ17">
        <v>0</v>
      </c>
      <c r="CK17">
        <v>1.84</v>
      </c>
      <c r="CL17">
        <v>0.11</v>
      </c>
      <c r="CM17">
        <v>0.02</v>
      </c>
      <c r="CN17">
        <v>0.04</v>
      </c>
      <c r="CO17">
        <v>0</v>
      </c>
      <c r="CQ17">
        <v>3948.19</v>
      </c>
      <c r="CR17">
        <v>11770</v>
      </c>
      <c r="CS17">
        <v>2.4509E-2</v>
      </c>
      <c r="CT17">
        <v>0</v>
      </c>
      <c r="CU17">
        <v>294.99099999999999</v>
      </c>
      <c r="CV17">
        <v>18</v>
      </c>
      <c r="CW17">
        <v>3.4350999999999998</v>
      </c>
      <c r="CX17">
        <v>6.3272000000000004</v>
      </c>
      <c r="CY17">
        <v>0</v>
      </c>
      <c r="DB17">
        <f t="shared" si="2"/>
        <v>97.98</v>
      </c>
      <c r="DC17">
        <f t="shared" si="3"/>
        <v>0</v>
      </c>
      <c r="DD17">
        <f t="shared" si="4"/>
        <v>0.15</v>
      </c>
      <c r="DE17">
        <f t="shared" si="5"/>
        <v>0.02</v>
      </c>
      <c r="DF17">
        <f t="shared" si="6"/>
        <v>0.16999999999999998</v>
      </c>
      <c r="DG17">
        <f t="shared" si="7"/>
        <v>1.84</v>
      </c>
    </row>
    <row r="18" spans="11:111" x14ac:dyDescent="0.25">
      <c r="K18">
        <v>390</v>
      </c>
      <c r="L18">
        <v>73</v>
      </c>
      <c r="M18">
        <v>505</v>
      </c>
      <c r="N18">
        <v>390</v>
      </c>
      <c r="O18">
        <v>1046.9629</v>
      </c>
      <c r="P18">
        <v>1044.7994000000001</v>
      </c>
      <c r="Q18">
        <v>1023.94</v>
      </c>
      <c r="R18">
        <v>1022</v>
      </c>
      <c r="S18">
        <v>992.04399999999998</v>
      </c>
      <c r="T18">
        <v>986.4</v>
      </c>
      <c r="U18">
        <v>2010.3400000000001</v>
      </c>
      <c r="V18">
        <v>2014.0439999999999</v>
      </c>
      <c r="X18" t="s">
        <v>878</v>
      </c>
      <c r="Y18">
        <v>10</v>
      </c>
      <c r="Z18">
        <v>180</v>
      </c>
      <c r="AA18">
        <v>15.38</v>
      </c>
      <c r="AB18">
        <v>0</v>
      </c>
      <c r="AC18">
        <v>8.8000000000000007</v>
      </c>
      <c r="AD18">
        <v>65.08</v>
      </c>
      <c r="AE18">
        <v>10.73</v>
      </c>
      <c r="AG18">
        <v>24.1511</v>
      </c>
      <c r="AH18">
        <v>6.5364799999999999E-3</v>
      </c>
      <c r="AI18">
        <v>13.814299999999999</v>
      </c>
      <c r="AJ18">
        <v>102.18600000000001</v>
      </c>
      <c r="AK18">
        <v>16.852799999999998</v>
      </c>
      <c r="AM18">
        <v>20</v>
      </c>
      <c r="AN18" t="s">
        <v>448</v>
      </c>
      <c r="AO18">
        <v>949.42859999999996</v>
      </c>
      <c r="AP18">
        <v>1.4294</v>
      </c>
      <c r="AQ18">
        <v>0.78</v>
      </c>
      <c r="AR18">
        <v>5.0000000000000001E-3</v>
      </c>
      <c r="AS18">
        <v>0</v>
      </c>
      <c r="AV18" t="s">
        <v>878</v>
      </c>
      <c r="AW18">
        <v>10</v>
      </c>
      <c r="AX18">
        <v>180</v>
      </c>
      <c r="AY18">
        <v>100</v>
      </c>
      <c r="AZ18">
        <v>0</v>
      </c>
      <c r="BB18">
        <v>7.3669700000000002</v>
      </c>
      <c r="BC18">
        <v>0</v>
      </c>
      <c r="BF18" t="s">
        <v>873</v>
      </c>
      <c r="BG18">
        <v>1021.5032</v>
      </c>
      <c r="BH18">
        <v>0.75319999999999998</v>
      </c>
      <c r="BI18">
        <v>5.5890000000000004</v>
      </c>
      <c r="BJ18">
        <v>740.05200000000002</v>
      </c>
      <c r="BK18">
        <v>100</v>
      </c>
      <c r="BN18">
        <v>1024.0999999999999</v>
      </c>
      <c r="BO18">
        <v>1021.4745</v>
      </c>
      <c r="BP18">
        <v>986.6</v>
      </c>
      <c r="BQ18">
        <v>987.7</v>
      </c>
      <c r="BR18">
        <v>988.3</v>
      </c>
      <c r="BS18">
        <v>992.04399999999998</v>
      </c>
      <c r="BT18">
        <f t="shared" si="0"/>
        <v>2012.3999999999999</v>
      </c>
      <c r="BU18">
        <f t="shared" si="1"/>
        <v>2013.5185000000001</v>
      </c>
      <c r="BY18">
        <v>40</v>
      </c>
      <c r="BZ18" t="s">
        <v>442</v>
      </c>
      <c r="CA18">
        <v>986.6</v>
      </c>
      <c r="CD18" t="s">
        <v>878</v>
      </c>
      <c r="CE18">
        <v>9</v>
      </c>
      <c r="CF18">
        <v>160</v>
      </c>
      <c r="CG18">
        <v>25.43</v>
      </c>
      <c r="CH18">
        <v>73.56</v>
      </c>
      <c r="CI18">
        <v>0</v>
      </c>
      <c r="CJ18">
        <v>0</v>
      </c>
      <c r="CK18">
        <v>0.95</v>
      </c>
      <c r="CL18">
        <v>0.06</v>
      </c>
      <c r="CM18">
        <v>0</v>
      </c>
      <c r="CN18">
        <v>0</v>
      </c>
      <c r="CO18">
        <v>0</v>
      </c>
      <c r="CQ18">
        <v>4087.34</v>
      </c>
      <c r="CR18">
        <v>11822.4</v>
      </c>
      <c r="CS18">
        <v>2.4509E-2</v>
      </c>
      <c r="CT18">
        <v>0</v>
      </c>
      <c r="CU18">
        <v>152.37100000000001</v>
      </c>
      <c r="CV18">
        <v>10.0852</v>
      </c>
      <c r="CW18">
        <v>0.44817699999999999</v>
      </c>
      <c r="CX18">
        <v>1.6635900000000001E-4</v>
      </c>
      <c r="CY18">
        <v>0</v>
      </c>
      <c r="DB18">
        <f t="shared" si="2"/>
        <v>98.990000000000009</v>
      </c>
      <c r="DC18">
        <f t="shared" si="3"/>
        <v>0</v>
      </c>
      <c r="DD18">
        <f t="shared" si="4"/>
        <v>0.06</v>
      </c>
      <c r="DE18">
        <f t="shared" si="5"/>
        <v>0</v>
      </c>
      <c r="DF18">
        <f t="shared" si="6"/>
        <v>0.06</v>
      </c>
      <c r="DG18">
        <f t="shared" si="7"/>
        <v>0.95</v>
      </c>
    </row>
    <row r="19" spans="11:111" x14ac:dyDescent="0.25">
      <c r="K19">
        <v>420</v>
      </c>
      <c r="L19">
        <v>78</v>
      </c>
      <c r="M19">
        <v>543</v>
      </c>
      <c r="N19">
        <v>420</v>
      </c>
      <c r="O19">
        <v>1046.9549999999999</v>
      </c>
      <c r="P19">
        <v>1044.82</v>
      </c>
      <c r="Q19">
        <v>1023.9396</v>
      </c>
      <c r="R19">
        <v>1021.9908</v>
      </c>
      <c r="S19">
        <v>992.24400000000003</v>
      </c>
      <c r="T19">
        <v>986.4</v>
      </c>
      <c r="U19">
        <v>2010.3396</v>
      </c>
      <c r="V19">
        <v>2014.2348000000002</v>
      </c>
      <c r="X19" t="s">
        <v>878</v>
      </c>
      <c r="Y19">
        <v>11</v>
      </c>
      <c r="Z19">
        <v>200</v>
      </c>
      <c r="AA19">
        <v>0</v>
      </c>
      <c r="AB19">
        <v>100</v>
      </c>
      <c r="AC19">
        <v>0</v>
      </c>
      <c r="AD19">
        <v>0</v>
      </c>
      <c r="AE19">
        <v>0</v>
      </c>
      <c r="AG19">
        <v>0</v>
      </c>
      <c r="AH19">
        <v>6.53894E-3</v>
      </c>
      <c r="AI19">
        <v>0</v>
      </c>
      <c r="AJ19">
        <v>0</v>
      </c>
      <c r="AK19">
        <v>0</v>
      </c>
      <c r="AM19">
        <v>40</v>
      </c>
      <c r="AN19" t="s">
        <v>442</v>
      </c>
      <c r="AO19">
        <v>986.6</v>
      </c>
      <c r="AP19">
        <v>15</v>
      </c>
      <c r="AQ19">
        <v>0.78</v>
      </c>
      <c r="AR19">
        <v>2016.0119999999999</v>
      </c>
      <c r="AS19">
        <v>71.8</v>
      </c>
      <c r="AV19" t="s">
        <v>878</v>
      </c>
      <c r="AW19">
        <v>11</v>
      </c>
      <c r="AX19">
        <v>200</v>
      </c>
      <c r="AY19">
        <v>68.650000000000006</v>
      </c>
      <c r="AZ19">
        <v>31.35</v>
      </c>
      <c r="BB19">
        <v>2.4067500000000002</v>
      </c>
      <c r="BC19">
        <v>1.0992299999999999</v>
      </c>
      <c r="BE19">
        <v>100</v>
      </c>
      <c r="BF19" t="s">
        <v>871</v>
      </c>
      <c r="BG19">
        <v>1024.0999999999999</v>
      </c>
      <c r="BH19">
        <v>0.2</v>
      </c>
      <c r="BI19">
        <v>5.5890000000000004</v>
      </c>
      <c r="BJ19">
        <v>0</v>
      </c>
      <c r="BK19">
        <v>0</v>
      </c>
      <c r="BN19">
        <v>1024.0999999999999</v>
      </c>
      <c r="BO19">
        <v>1021.5021</v>
      </c>
      <c r="BP19">
        <v>986.6</v>
      </c>
      <c r="BQ19">
        <v>987.7</v>
      </c>
      <c r="BR19">
        <v>988.3</v>
      </c>
      <c r="BS19">
        <v>992.04399999999998</v>
      </c>
      <c r="BT19">
        <f t="shared" si="0"/>
        <v>2012.3999999999999</v>
      </c>
      <c r="BU19">
        <f t="shared" si="1"/>
        <v>2013.5461</v>
      </c>
      <c r="BY19">
        <v>40</v>
      </c>
      <c r="BZ19" t="s">
        <v>427</v>
      </c>
      <c r="CA19">
        <v>987.7</v>
      </c>
      <c r="CD19" t="s">
        <v>878</v>
      </c>
      <c r="CE19">
        <v>10</v>
      </c>
      <c r="CF19">
        <v>180</v>
      </c>
      <c r="CG19">
        <v>27.24</v>
      </c>
      <c r="CH19">
        <v>71.52</v>
      </c>
      <c r="CI19">
        <v>0</v>
      </c>
      <c r="CJ19">
        <v>0</v>
      </c>
      <c r="CK19">
        <v>1.17</v>
      </c>
      <c r="CL19">
        <v>0.05</v>
      </c>
      <c r="CM19">
        <v>0</v>
      </c>
      <c r="CN19">
        <v>0.01</v>
      </c>
      <c r="CO19">
        <v>0.01</v>
      </c>
      <c r="CQ19">
        <v>4406.83</v>
      </c>
      <c r="CR19">
        <v>11570.7</v>
      </c>
      <c r="CS19">
        <v>2.4509E-2</v>
      </c>
      <c r="CT19">
        <v>0</v>
      </c>
      <c r="CU19">
        <v>189.85400000000001</v>
      </c>
      <c r="CV19">
        <v>7.3818099999999998</v>
      </c>
      <c r="CW19">
        <v>0</v>
      </c>
      <c r="CX19">
        <v>2.2565900000000001</v>
      </c>
      <c r="CY19">
        <v>1.66042</v>
      </c>
      <c r="DB19">
        <f t="shared" si="2"/>
        <v>98.759999999999991</v>
      </c>
      <c r="DC19">
        <f t="shared" si="3"/>
        <v>0</v>
      </c>
      <c r="DD19">
        <f t="shared" si="4"/>
        <v>6.0000000000000005E-2</v>
      </c>
      <c r="DE19">
        <f t="shared" si="5"/>
        <v>0.01</v>
      </c>
      <c r="DF19">
        <f t="shared" si="6"/>
        <v>7.0000000000000007E-2</v>
      </c>
      <c r="DG19">
        <f t="shared" si="7"/>
        <v>1.17</v>
      </c>
    </row>
    <row r="20" spans="11:111" x14ac:dyDescent="0.25">
      <c r="K20">
        <v>450</v>
      </c>
      <c r="L20">
        <v>83</v>
      </c>
      <c r="M20">
        <v>581</v>
      </c>
      <c r="N20">
        <v>450</v>
      </c>
      <c r="O20">
        <v>1046.7715000000001</v>
      </c>
      <c r="P20">
        <v>1044.22</v>
      </c>
      <c r="Q20">
        <v>1023.8092</v>
      </c>
      <c r="R20">
        <v>1021.8662</v>
      </c>
      <c r="S20">
        <v>992.04399999999998</v>
      </c>
      <c r="T20">
        <v>986.4</v>
      </c>
      <c r="U20">
        <v>2010.2092</v>
      </c>
      <c r="V20">
        <v>2013.9102</v>
      </c>
      <c r="AM20">
        <v>40</v>
      </c>
      <c r="AN20" t="s">
        <v>427</v>
      </c>
      <c r="AO20">
        <v>987.7</v>
      </c>
      <c r="AP20">
        <v>5</v>
      </c>
      <c r="AQ20">
        <v>0.78</v>
      </c>
      <c r="AR20">
        <v>0</v>
      </c>
      <c r="AS20">
        <v>0</v>
      </c>
      <c r="BF20" t="s">
        <v>873</v>
      </c>
      <c r="BG20">
        <v>1021.5208</v>
      </c>
      <c r="BH20">
        <v>0.72060000000000002</v>
      </c>
      <c r="BI20">
        <v>5.5890000000000004</v>
      </c>
      <c r="BJ20">
        <v>326.36099999999999</v>
      </c>
      <c r="BK20">
        <v>100</v>
      </c>
      <c r="BY20">
        <v>40</v>
      </c>
      <c r="BZ20" t="s">
        <v>429</v>
      </c>
      <c r="CA20">
        <v>988.5</v>
      </c>
      <c r="CD20" t="s">
        <v>878</v>
      </c>
      <c r="CE20">
        <v>11</v>
      </c>
      <c r="CF20">
        <v>200</v>
      </c>
      <c r="CG20">
        <v>26.86</v>
      </c>
      <c r="CH20">
        <v>71.680000000000007</v>
      </c>
      <c r="CI20">
        <v>0</v>
      </c>
      <c r="CJ20">
        <v>0</v>
      </c>
      <c r="CK20">
        <v>1.44</v>
      </c>
      <c r="CL20">
        <v>0.01</v>
      </c>
      <c r="CM20">
        <v>0</v>
      </c>
      <c r="CN20">
        <v>0</v>
      </c>
      <c r="CO20">
        <v>0</v>
      </c>
      <c r="CQ20">
        <v>4347.38</v>
      </c>
      <c r="CR20">
        <v>11601.2</v>
      </c>
      <c r="CS20">
        <v>2.4509E-2</v>
      </c>
      <c r="CT20">
        <v>0</v>
      </c>
      <c r="CU20">
        <v>233.33600000000001</v>
      </c>
      <c r="CV20">
        <v>1.1738500000000001</v>
      </c>
      <c r="CW20">
        <v>0.52788100000000004</v>
      </c>
      <c r="CX20">
        <v>0.74963599999999997</v>
      </c>
      <c r="CY20">
        <v>9.8123499999999992E-3</v>
      </c>
      <c r="DB20">
        <f t="shared" si="2"/>
        <v>98.54</v>
      </c>
      <c r="DC20">
        <f t="shared" si="3"/>
        <v>0</v>
      </c>
      <c r="DD20">
        <f t="shared" si="4"/>
        <v>0.01</v>
      </c>
      <c r="DE20">
        <f t="shared" si="5"/>
        <v>0</v>
      </c>
      <c r="DF20">
        <f t="shared" si="6"/>
        <v>0.01</v>
      </c>
      <c r="DG20">
        <f t="shared" si="7"/>
        <v>1.44</v>
      </c>
    </row>
    <row r="21" spans="11:111" x14ac:dyDescent="0.25">
      <c r="K21">
        <v>480</v>
      </c>
      <c r="L21">
        <v>88</v>
      </c>
      <c r="M21">
        <v>619</v>
      </c>
      <c r="N21">
        <v>480</v>
      </c>
      <c r="O21">
        <v>1046.9393</v>
      </c>
      <c r="P21">
        <v>1044.82</v>
      </c>
      <c r="Q21">
        <v>1023.8702</v>
      </c>
      <c r="R21">
        <v>1022</v>
      </c>
      <c r="S21">
        <v>992.04399999999998</v>
      </c>
      <c r="T21">
        <v>986.4</v>
      </c>
      <c r="U21">
        <v>2010.2701999999999</v>
      </c>
      <c r="V21">
        <v>2014.0439999999999</v>
      </c>
      <c r="AM21">
        <v>40</v>
      </c>
      <c r="AN21" t="s">
        <v>429</v>
      </c>
      <c r="AO21">
        <v>988.5</v>
      </c>
      <c r="AP21">
        <v>5</v>
      </c>
      <c r="AQ21">
        <v>0.78</v>
      </c>
      <c r="AR21">
        <v>120.503</v>
      </c>
      <c r="AS21">
        <v>4.29</v>
      </c>
      <c r="BE21">
        <v>120</v>
      </c>
      <c r="BF21" t="s">
        <v>871</v>
      </c>
      <c r="BG21">
        <v>1023.3</v>
      </c>
      <c r="BH21">
        <v>5</v>
      </c>
      <c r="BI21">
        <v>5.5890000000000004</v>
      </c>
      <c r="BJ21">
        <v>63.018999999999998</v>
      </c>
      <c r="BK21">
        <v>26.97</v>
      </c>
      <c r="BY21">
        <v>40</v>
      </c>
      <c r="BZ21" t="s">
        <v>443</v>
      </c>
      <c r="CA21">
        <v>992.24400000000003</v>
      </c>
    </row>
    <row r="22" spans="11:111" x14ac:dyDescent="0.25">
      <c r="K22">
        <v>510</v>
      </c>
      <c r="L22">
        <v>93</v>
      </c>
      <c r="M22">
        <v>657</v>
      </c>
      <c r="N22">
        <v>510</v>
      </c>
      <c r="O22">
        <v>1046.9799</v>
      </c>
      <c r="P22">
        <v>1044.82</v>
      </c>
      <c r="Q22">
        <v>1023.9949</v>
      </c>
      <c r="R22">
        <v>1022</v>
      </c>
      <c r="S22">
        <v>992.04399999999998</v>
      </c>
      <c r="T22">
        <v>986.4</v>
      </c>
      <c r="U22">
        <v>2010.3949</v>
      </c>
      <c r="V22">
        <v>2014.0439999999999</v>
      </c>
      <c r="AM22">
        <v>40</v>
      </c>
      <c r="AN22" t="s">
        <v>443</v>
      </c>
      <c r="AO22">
        <v>992.24400000000003</v>
      </c>
      <c r="AP22">
        <v>1.3614999999999999</v>
      </c>
      <c r="AQ22">
        <v>0.78</v>
      </c>
      <c r="AR22">
        <v>671.45799999999997</v>
      </c>
      <c r="AS22">
        <v>23.91</v>
      </c>
      <c r="BF22" t="s">
        <v>873</v>
      </c>
      <c r="BG22">
        <v>1021.4565</v>
      </c>
      <c r="BH22">
        <v>0.82909999999999995</v>
      </c>
      <c r="BI22">
        <v>5.5890000000000004</v>
      </c>
      <c r="BJ22">
        <v>170.654</v>
      </c>
      <c r="BK22">
        <v>73.03</v>
      </c>
      <c r="BY22">
        <v>40</v>
      </c>
      <c r="BZ22" t="s">
        <v>448</v>
      </c>
      <c r="CA22">
        <v>948.56799999999998</v>
      </c>
    </row>
    <row r="23" spans="11:111" x14ac:dyDescent="0.25">
      <c r="K23">
        <v>540</v>
      </c>
      <c r="L23">
        <v>98</v>
      </c>
      <c r="M23">
        <v>695</v>
      </c>
      <c r="N23">
        <v>540</v>
      </c>
      <c r="O23">
        <v>1047</v>
      </c>
      <c r="P23">
        <v>1044.7301</v>
      </c>
      <c r="Q23">
        <v>1023.9623</v>
      </c>
      <c r="R23">
        <v>1022</v>
      </c>
      <c r="S23">
        <v>992.04399999999998</v>
      </c>
      <c r="T23">
        <v>986.4</v>
      </c>
      <c r="U23">
        <v>2010.3623</v>
      </c>
      <c r="V23">
        <v>2014.0439999999999</v>
      </c>
      <c r="AM23">
        <v>40</v>
      </c>
      <c r="AN23" t="s">
        <v>448</v>
      </c>
      <c r="AO23">
        <v>948.56799999999998</v>
      </c>
      <c r="AP23">
        <v>2.7707999999999999</v>
      </c>
      <c r="AQ23">
        <v>0.78</v>
      </c>
      <c r="AR23">
        <v>5.0000000000000001E-3</v>
      </c>
      <c r="AS23">
        <v>0</v>
      </c>
      <c r="BE23">
        <v>140</v>
      </c>
      <c r="BF23" t="s">
        <v>871</v>
      </c>
      <c r="BG23">
        <v>1023.3</v>
      </c>
      <c r="BH23">
        <v>5</v>
      </c>
      <c r="BI23">
        <v>5.5890000000000004</v>
      </c>
      <c r="BJ23">
        <v>22.829000000000001</v>
      </c>
      <c r="BK23">
        <v>19.12</v>
      </c>
      <c r="BY23">
        <v>60</v>
      </c>
      <c r="BZ23" t="s">
        <v>442</v>
      </c>
      <c r="CA23">
        <v>986.4</v>
      </c>
    </row>
    <row r="24" spans="11:111" x14ac:dyDescent="0.25">
      <c r="K24">
        <v>570</v>
      </c>
      <c r="L24">
        <v>103</v>
      </c>
      <c r="M24">
        <v>733</v>
      </c>
      <c r="N24">
        <v>570</v>
      </c>
      <c r="O24">
        <v>1046.9979000000001</v>
      </c>
      <c r="P24">
        <v>1044.82</v>
      </c>
      <c r="Q24">
        <v>1024.0142000000001</v>
      </c>
      <c r="R24">
        <v>1022</v>
      </c>
      <c r="S24">
        <v>992.04399999999998</v>
      </c>
      <c r="T24">
        <v>986.4</v>
      </c>
      <c r="U24">
        <v>2010.4142000000002</v>
      </c>
      <c r="V24">
        <v>2014.0439999999999</v>
      </c>
      <c r="AM24">
        <v>60</v>
      </c>
      <c r="AN24" t="s">
        <v>442</v>
      </c>
      <c r="AO24">
        <v>986.4</v>
      </c>
      <c r="AP24">
        <v>15</v>
      </c>
      <c r="AQ24">
        <v>0.78</v>
      </c>
      <c r="AR24">
        <v>560.25</v>
      </c>
      <c r="AS24">
        <v>53.84</v>
      </c>
      <c r="BF24" t="s">
        <v>873</v>
      </c>
      <c r="BG24">
        <v>1021.5887</v>
      </c>
      <c r="BH24">
        <v>1.1576</v>
      </c>
      <c r="BI24">
        <v>5.5890000000000004</v>
      </c>
      <c r="BJ24">
        <v>96.555000000000007</v>
      </c>
      <c r="BK24">
        <v>80.88</v>
      </c>
      <c r="BY24">
        <v>60</v>
      </c>
      <c r="BZ24" t="s">
        <v>427</v>
      </c>
      <c r="CA24">
        <v>987.9</v>
      </c>
    </row>
    <row r="25" spans="11:111" x14ac:dyDescent="0.25">
      <c r="K25">
        <v>600</v>
      </c>
      <c r="L25">
        <v>108</v>
      </c>
      <c r="M25">
        <v>771</v>
      </c>
      <c r="N25">
        <v>600</v>
      </c>
      <c r="O25">
        <v>1047</v>
      </c>
      <c r="P25">
        <v>1044.6993</v>
      </c>
      <c r="Q25">
        <v>1023.966</v>
      </c>
      <c r="R25">
        <v>1022</v>
      </c>
      <c r="S25">
        <v>992.04399999999998</v>
      </c>
      <c r="T25">
        <v>986.45740000000001</v>
      </c>
      <c r="U25">
        <v>2010.4234000000001</v>
      </c>
      <c r="V25">
        <v>2014.0439999999999</v>
      </c>
      <c r="AM25">
        <v>60</v>
      </c>
      <c r="AN25" t="s">
        <v>427</v>
      </c>
      <c r="AO25">
        <v>987.9</v>
      </c>
      <c r="AP25">
        <v>0.6</v>
      </c>
      <c r="AQ25">
        <v>0.78</v>
      </c>
      <c r="AR25">
        <v>0</v>
      </c>
      <c r="AS25">
        <v>0</v>
      </c>
      <c r="BE25">
        <v>160</v>
      </c>
      <c r="BF25" t="s">
        <v>871</v>
      </c>
      <c r="BG25">
        <v>1023.4832</v>
      </c>
      <c r="BH25">
        <v>0.2</v>
      </c>
      <c r="BI25">
        <v>5.5890000000000004</v>
      </c>
      <c r="BJ25">
        <v>6.2949999999999999</v>
      </c>
      <c r="BK25">
        <v>10.38</v>
      </c>
      <c r="BY25">
        <v>60</v>
      </c>
      <c r="BZ25" t="s">
        <v>429</v>
      </c>
      <c r="CA25">
        <v>988.49720000000002</v>
      </c>
    </row>
    <row r="26" spans="11:111" x14ac:dyDescent="0.25">
      <c r="K26">
        <v>630</v>
      </c>
      <c r="L26">
        <v>113</v>
      </c>
      <c r="M26">
        <v>809</v>
      </c>
      <c r="N26">
        <v>630</v>
      </c>
      <c r="O26">
        <v>1046.9761000000001</v>
      </c>
      <c r="P26">
        <v>1044.5007000000001</v>
      </c>
      <c r="Q26">
        <v>1023.9578</v>
      </c>
      <c r="R26">
        <v>1022</v>
      </c>
      <c r="S26">
        <v>992.04399999999998</v>
      </c>
      <c r="T26">
        <v>986.4</v>
      </c>
      <c r="U26">
        <v>2010.3578</v>
      </c>
      <c r="V26">
        <v>2014.0439999999999</v>
      </c>
      <c r="AM26">
        <v>60</v>
      </c>
      <c r="AN26" t="s">
        <v>429</v>
      </c>
      <c r="AO26">
        <v>988.49720000000002</v>
      </c>
      <c r="AP26">
        <v>4.1597</v>
      </c>
      <c r="AQ26">
        <v>0.78</v>
      </c>
      <c r="AR26">
        <v>96.915000000000006</v>
      </c>
      <c r="AS26">
        <v>9.31</v>
      </c>
      <c r="BF26" t="s">
        <v>873</v>
      </c>
      <c r="BG26">
        <v>1021.4476</v>
      </c>
      <c r="BH26">
        <v>0.54569999999999996</v>
      </c>
      <c r="BI26">
        <v>5.5890000000000004</v>
      </c>
      <c r="BJ26">
        <v>54.363</v>
      </c>
      <c r="BK26">
        <v>89.62</v>
      </c>
      <c r="BY26">
        <v>60</v>
      </c>
      <c r="BZ26" t="s">
        <v>443</v>
      </c>
      <c r="CA26">
        <v>992.24400000000003</v>
      </c>
    </row>
    <row r="27" spans="11:111" x14ac:dyDescent="0.25">
      <c r="K27">
        <v>660</v>
      </c>
      <c r="L27">
        <v>118</v>
      </c>
      <c r="M27">
        <v>847</v>
      </c>
      <c r="N27">
        <v>660</v>
      </c>
      <c r="O27">
        <v>1047</v>
      </c>
      <c r="P27">
        <v>1044.3354999999999</v>
      </c>
      <c r="Q27">
        <v>1023.8862</v>
      </c>
      <c r="R27">
        <v>1022</v>
      </c>
      <c r="S27">
        <v>992.04399999999998</v>
      </c>
      <c r="T27">
        <v>986.6</v>
      </c>
      <c r="U27">
        <v>2010.4862000000001</v>
      </c>
      <c r="V27">
        <v>2014.0439999999999</v>
      </c>
      <c r="AM27">
        <v>60</v>
      </c>
      <c r="AN27" t="s">
        <v>443</v>
      </c>
      <c r="AO27">
        <v>992.24400000000003</v>
      </c>
      <c r="AP27">
        <v>2.1307999999999998</v>
      </c>
      <c r="AQ27">
        <v>0.78</v>
      </c>
      <c r="AR27">
        <v>383.43799999999999</v>
      </c>
      <c r="AS27">
        <v>36.85</v>
      </c>
      <c r="BE27">
        <v>180</v>
      </c>
      <c r="BF27" t="s">
        <v>871</v>
      </c>
      <c r="BG27">
        <v>1024.0999999999999</v>
      </c>
      <c r="BH27">
        <v>3.5630000000000002</v>
      </c>
      <c r="BI27">
        <v>5.5890000000000004</v>
      </c>
      <c r="BJ27">
        <v>0</v>
      </c>
      <c r="BK27">
        <v>0</v>
      </c>
      <c r="BY27">
        <v>60</v>
      </c>
      <c r="BZ27" t="s">
        <v>448</v>
      </c>
      <c r="CA27">
        <v>952.00109999999995</v>
      </c>
    </row>
    <row r="28" spans="11:111" x14ac:dyDescent="0.25">
      <c r="K28">
        <v>690</v>
      </c>
      <c r="L28">
        <v>123</v>
      </c>
      <c r="M28">
        <v>885</v>
      </c>
      <c r="N28">
        <v>690</v>
      </c>
      <c r="O28">
        <v>1046.8697999999999</v>
      </c>
      <c r="P28">
        <v>1044.5165999999999</v>
      </c>
      <c r="Q28">
        <v>1024.0179000000001</v>
      </c>
      <c r="R28">
        <v>1022</v>
      </c>
      <c r="S28">
        <v>992.04399999999998</v>
      </c>
      <c r="T28">
        <v>986.6</v>
      </c>
      <c r="U28">
        <v>2010.6179000000002</v>
      </c>
      <c r="V28">
        <v>2014.0439999999999</v>
      </c>
      <c r="AM28">
        <v>60</v>
      </c>
      <c r="AN28" t="s">
        <v>448</v>
      </c>
      <c r="AO28">
        <v>952.00109999999995</v>
      </c>
      <c r="AP28">
        <v>1.6949000000000001</v>
      </c>
      <c r="AQ28">
        <v>0.78</v>
      </c>
      <c r="AR28">
        <v>5.0000000000000001E-3</v>
      </c>
      <c r="AS28">
        <v>0</v>
      </c>
      <c r="BF28" t="s">
        <v>873</v>
      </c>
      <c r="BG28">
        <v>1021.4745</v>
      </c>
      <c r="BH28">
        <v>0.69110000000000005</v>
      </c>
      <c r="BI28">
        <v>5.5890000000000004</v>
      </c>
      <c r="BJ28">
        <v>41.173999999999999</v>
      </c>
      <c r="BK28">
        <v>100</v>
      </c>
      <c r="BY28">
        <v>80</v>
      </c>
      <c r="BZ28" t="s">
        <v>442</v>
      </c>
      <c r="CA28">
        <v>986.4</v>
      </c>
    </row>
    <row r="29" spans="11:111" x14ac:dyDescent="0.25">
      <c r="AM29">
        <v>80</v>
      </c>
      <c r="AN29" t="s">
        <v>442</v>
      </c>
      <c r="AO29">
        <v>986.4</v>
      </c>
      <c r="AP29">
        <v>0.6</v>
      </c>
      <c r="AQ29">
        <v>0.78</v>
      </c>
      <c r="AR29">
        <v>0</v>
      </c>
      <c r="AS29">
        <v>0</v>
      </c>
      <c r="BE29">
        <v>200</v>
      </c>
      <c r="BF29" t="s">
        <v>871</v>
      </c>
      <c r="BG29">
        <v>1024.0999999999999</v>
      </c>
      <c r="BH29">
        <v>2.2349999999999999</v>
      </c>
      <c r="BI29">
        <v>5.5890000000000004</v>
      </c>
      <c r="BJ29">
        <v>6.1440000000000001</v>
      </c>
      <c r="BK29">
        <v>31.35</v>
      </c>
      <c r="BY29">
        <v>80</v>
      </c>
      <c r="BZ29" t="s">
        <v>427</v>
      </c>
      <c r="CA29">
        <v>987.7</v>
      </c>
    </row>
    <row r="30" spans="11:111" x14ac:dyDescent="0.25">
      <c r="AM30">
        <v>80</v>
      </c>
      <c r="AN30" t="s">
        <v>427</v>
      </c>
      <c r="AO30">
        <v>987.7</v>
      </c>
      <c r="AP30">
        <v>0.6</v>
      </c>
      <c r="AQ30">
        <v>0.78</v>
      </c>
      <c r="AR30">
        <v>17.879000000000001</v>
      </c>
      <c r="AS30">
        <v>3.58</v>
      </c>
      <c r="BF30" t="s">
        <v>873</v>
      </c>
      <c r="BG30">
        <v>1021.5021</v>
      </c>
      <c r="BH30">
        <v>0.40179999999999999</v>
      </c>
      <c r="BI30">
        <v>5.5890000000000004</v>
      </c>
      <c r="BJ30">
        <v>13.451000000000001</v>
      </c>
      <c r="BK30">
        <v>68.650000000000006</v>
      </c>
      <c r="BY30">
        <v>80</v>
      </c>
      <c r="BZ30" t="s">
        <v>429</v>
      </c>
      <c r="CA30">
        <v>988.3</v>
      </c>
    </row>
    <row r="31" spans="11:111" x14ac:dyDescent="0.25">
      <c r="AM31">
        <v>80</v>
      </c>
      <c r="AN31" t="s">
        <v>429</v>
      </c>
      <c r="AO31">
        <v>988.3</v>
      </c>
      <c r="AP31">
        <v>0.72</v>
      </c>
      <c r="AQ31">
        <v>0.78</v>
      </c>
      <c r="AR31">
        <v>1.1759999999999999</v>
      </c>
      <c r="AS31">
        <v>0.24</v>
      </c>
      <c r="BY31">
        <v>80</v>
      </c>
      <c r="BZ31" t="s">
        <v>443</v>
      </c>
      <c r="CA31">
        <v>992.24400000000003</v>
      </c>
    </row>
    <row r="32" spans="11:111" x14ac:dyDescent="0.25">
      <c r="AM32">
        <v>80</v>
      </c>
      <c r="AN32" t="s">
        <v>443</v>
      </c>
      <c r="AO32">
        <v>992.24400000000003</v>
      </c>
      <c r="AP32">
        <v>5</v>
      </c>
      <c r="AQ32">
        <v>0.78</v>
      </c>
      <c r="AR32">
        <v>480.58800000000002</v>
      </c>
      <c r="AS32">
        <v>96.19</v>
      </c>
      <c r="BY32">
        <v>80</v>
      </c>
      <c r="BZ32" t="s">
        <v>448</v>
      </c>
      <c r="CA32">
        <v>952.41309999999999</v>
      </c>
    </row>
    <row r="33" spans="39:79" x14ac:dyDescent="0.25">
      <c r="AM33">
        <v>80</v>
      </c>
      <c r="AN33" t="s">
        <v>448</v>
      </c>
      <c r="AO33">
        <v>952.41309999999999</v>
      </c>
      <c r="AP33">
        <v>13.3057</v>
      </c>
      <c r="AQ33">
        <v>0.78</v>
      </c>
      <c r="AR33">
        <v>5.0000000000000001E-3</v>
      </c>
      <c r="AS33">
        <v>0</v>
      </c>
      <c r="BE33" t="s">
        <v>369</v>
      </c>
      <c r="BY33">
        <v>100</v>
      </c>
      <c r="BZ33" t="s">
        <v>442</v>
      </c>
      <c r="CA33">
        <v>986.4</v>
      </c>
    </row>
    <row r="34" spans="39:79" x14ac:dyDescent="0.25">
      <c r="AM34">
        <v>100</v>
      </c>
      <c r="AN34" t="s">
        <v>442</v>
      </c>
      <c r="AO34">
        <v>986.4</v>
      </c>
      <c r="AP34">
        <v>0.6</v>
      </c>
      <c r="AQ34">
        <v>0.78</v>
      </c>
      <c r="AR34">
        <v>20.966999999999999</v>
      </c>
      <c r="AS34">
        <v>28.5</v>
      </c>
      <c r="BE34" t="s">
        <v>361</v>
      </c>
      <c r="BF34" t="s">
        <v>370</v>
      </c>
      <c r="BG34" t="s">
        <v>870</v>
      </c>
      <c r="BY34">
        <v>100</v>
      </c>
      <c r="BZ34" t="s">
        <v>427</v>
      </c>
      <c r="CA34">
        <v>987.7</v>
      </c>
    </row>
    <row r="35" spans="39:79" x14ac:dyDescent="0.25">
      <c r="AM35">
        <v>100</v>
      </c>
      <c r="AN35" t="s">
        <v>427</v>
      </c>
      <c r="AO35">
        <v>987.7</v>
      </c>
      <c r="AP35">
        <v>0.6</v>
      </c>
      <c r="AQ35">
        <v>0.78</v>
      </c>
      <c r="AR35">
        <v>0</v>
      </c>
      <c r="AS35">
        <v>0</v>
      </c>
      <c r="BF35" t="s">
        <v>371</v>
      </c>
      <c r="BY35">
        <v>100</v>
      </c>
      <c r="BZ35" t="s">
        <v>429</v>
      </c>
      <c r="CA35">
        <v>988.3</v>
      </c>
    </row>
    <row r="36" spans="39:79" x14ac:dyDescent="0.25">
      <c r="AM36">
        <v>100</v>
      </c>
      <c r="AN36" t="s">
        <v>429</v>
      </c>
      <c r="AO36">
        <v>988.3</v>
      </c>
      <c r="AP36">
        <v>0.72</v>
      </c>
      <c r="AQ36">
        <v>0.78</v>
      </c>
      <c r="AR36">
        <v>0</v>
      </c>
      <c r="AS36">
        <v>0</v>
      </c>
      <c r="BE36" t="s">
        <v>871</v>
      </c>
      <c r="BF36">
        <v>0</v>
      </c>
      <c r="BG36">
        <v>0</v>
      </c>
      <c r="BY36">
        <v>100</v>
      </c>
      <c r="BZ36" t="s">
        <v>443</v>
      </c>
      <c r="CA36">
        <v>992.24400000000003</v>
      </c>
    </row>
    <row r="37" spans="39:79" x14ac:dyDescent="0.25">
      <c r="AM37">
        <v>100</v>
      </c>
      <c r="AN37" t="s">
        <v>443</v>
      </c>
      <c r="AO37">
        <v>992.24400000000003</v>
      </c>
      <c r="AP37">
        <v>1.3745000000000001</v>
      </c>
      <c r="AQ37">
        <v>0.78</v>
      </c>
      <c r="AR37">
        <v>52.594000000000001</v>
      </c>
      <c r="AS37">
        <v>71.489999999999995</v>
      </c>
      <c r="BF37" t="s">
        <v>372</v>
      </c>
      <c r="BY37">
        <v>100</v>
      </c>
      <c r="BZ37" t="s">
        <v>448</v>
      </c>
      <c r="CA37">
        <v>952.01260000000002</v>
      </c>
    </row>
    <row r="38" spans="39:79" x14ac:dyDescent="0.25">
      <c r="AM38">
        <v>100</v>
      </c>
      <c r="AN38" t="s">
        <v>448</v>
      </c>
      <c r="AO38">
        <v>952.01260000000002</v>
      </c>
      <c r="AP38">
        <v>4.0627000000000004</v>
      </c>
      <c r="AQ38">
        <v>0.78</v>
      </c>
      <c r="AR38">
        <v>5.0000000000000001E-3</v>
      </c>
      <c r="AS38">
        <v>0.01</v>
      </c>
      <c r="BE38" t="s">
        <v>873</v>
      </c>
      <c r="BF38">
        <v>100</v>
      </c>
      <c r="BY38">
        <v>120</v>
      </c>
      <c r="BZ38" t="s">
        <v>442</v>
      </c>
      <c r="CA38">
        <v>986.6</v>
      </c>
    </row>
    <row r="39" spans="39:79" x14ac:dyDescent="0.25">
      <c r="AM39">
        <v>120</v>
      </c>
      <c r="AN39" t="s">
        <v>442</v>
      </c>
      <c r="AO39">
        <v>986.6</v>
      </c>
      <c r="AP39">
        <v>15</v>
      </c>
      <c r="AQ39">
        <v>0.78</v>
      </c>
      <c r="AR39">
        <v>57.773000000000003</v>
      </c>
      <c r="AS39">
        <v>35.67</v>
      </c>
      <c r="BF39" t="s">
        <v>372</v>
      </c>
      <c r="BY39">
        <v>120</v>
      </c>
      <c r="BZ39" t="s">
        <v>427</v>
      </c>
      <c r="CA39">
        <v>987.9</v>
      </c>
    </row>
    <row r="40" spans="39:79" x14ac:dyDescent="0.25">
      <c r="AM40">
        <v>120</v>
      </c>
      <c r="AN40" t="s">
        <v>427</v>
      </c>
      <c r="AO40">
        <v>987.9</v>
      </c>
      <c r="AP40">
        <v>5</v>
      </c>
      <c r="AQ40">
        <v>0.78</v>
      </c>
      <c r="AR40">
        <v>28.361000000000001</v>
      </c>
      <c r="AS40">
        <v>17.510000000000002</v>
      </c>
      <c r="BE40" t="s">
        <v>871</v>
      </c>
      <c r="BF40">
        <v>0</v>
      </c>
      <c r="BG40">
        <v>20</v>
      </c>
      <c r="BY40">
        <v>120</v>
      </c>
      <c r="BZ40" t="s">
        <v>429</v>
      </c>
      <c r="CA40">
        <v>988.5</v>
      </c>
    </row>
    <row r="41" spans="39:79" x14ac:dyDescent="0.25">
      <c r="AM41">
        <v>120</v>
      </c>
      <c r="AN41" t="s">
        <v>429</v>
      </c>
      <c r="AO41">
        <v>988.5</v>
      </c>
      <c r="AP41">
        <v>3.1107999999999998</v>
      </c>
      <c r="AQ41">
        <v>0.78</v>
      </c>
      <c r="AR41">
        <v>6.9489999999999998</v>
      </c>
      <c r="AS41">
        <v>4.29</v>
      </c>
      <c r="BF41" t="s">
        <v>372</v>
      </c>
      <c r="BY41">
        <v>120</v>
      </c>
      <c r="BZ41" t="s">
        <v>443</v>
      </c>
      <c r="CA41">
        <v>992.24400000000003</v>
      </c>
    </row>
    <row r="42" spans="39:79" x14ac:dyDescent="0.25">
      <c r="AM42">
        <v>120</v>
      </c>
      <c r="AN42" t="s">
        <v>443</v>
      </c>
      <c r="AO42">
        <v>992.24400000000003</v>
      </c>
      <c r="AP42">
        <v>2.2172000000000001</v>
      </c>
      <c r="AQ42">
        <v>0.78</v>
      </c>
      <c r="AR42">
        <v>68.872</v>
      </c>
      <c r="AS42">
        <v>42.52</v>
      </c>
      <c r="BE42" t="s">
        <v>873</v>
      </c>
      <c r="BF42">
        <v>100</v>
      </c>
      <c r="BY42">
        <v>120</v>
      </c>
      <c r="BZ42" t="s">
        <v>448</v>
      </c>
      <c r="CA42">
        <v>951.96310000000005</v>
      </c>
    </row>
    <row r="43" spans="39:79" x14ac:dyDescent="0.25">
      <c r="AM43">
        <v>120</v>
      </c>
      <c r="AN43" t="s">
        <v>448</v>
      </c>
      <c r="AO43">
        <v>951.96310000000005</v>
      </c>
      <c r="AP43">
        <v>4.1475</v>
      </c>
      <c r="AQ43">
        <v>0.78</v>
      </c>
      <c r="AR43">
        <v>5.0000000000000001E-3</v>
      </c>
      <c r="AS43">
        <v>0</v>
      </c>
      <c r="BF43" t="s">
        <v>372</v>
      </c>
      <c r="BY43">
        <v>140</v>
      </c>
      <c r="BZ43" t="s">
        <v>442</v>
      </c>
      <c r="CA43">
        <v>986.45069999999998</v>
      </c>
    </row>
    <row r="44" spans="39:79" x14ac:dyDescent="0.25">
      <c r="AM44">
        <v>140</v>
      </c>
      <c r="AN44" t="s">
        <v>442</v>
      </c>
      <c r="AO44">
        <v>986.45069999999998</v>
      </c>
      <c r="AP44">
        <v>15</v>
      </c>
      <c r="AQ44">
        <v>0.78</v>
      </c>
      <c r="AR44">
        <v>118.194</v>
      </c>
      <c r="AS44">
        <v>93.61</v>
      </c>
      <c r="BE44" t="s">
        <v>871</v>
      </c>
      <c r="BF44">
        <v>0</v>
      </c>
      <c r="BG44">
        <v>40</v>
      </c>
      <c r="BY44">
        <v>140</v>
      </c>
      <c r="BZ44" t="s">
        <v>427</v>
      </c>
      <c r="CA44">
        <v>987.9</v>
      </c>
    </row>
    <row r="45" spans="39:79" x14ac:dyDescent="0.25">
      <c r="AM45">
        <v>140</v>
      </c>
      <c r="AN45" t="s">
        <v>427</v>
      </c>
      <c r="AO45">
        <v>987.9</v>
      </c>
      <c r="AP45">
        <v>5</v>
      </c>
      <c r="AQ45">
        <v>0.78</v>
      </c>
      <c r="AR45">
        <v>0</v>
      </c>
      <c r="AS45">
        <v>0</v>
      </c>
      <c r="BF45" t="s">
        <v>372</v>
      </c>
      <c r="BY45">
        <v>140</v>
      </c>
      <c r="BZ45" t="s">
        <v>429</v>
      </c>
      <c r="CA45">
        <v>988.32159999999999</v>
      </c>
    </row>
    <row r="46" spans="39:79" x14ac:dyDescent="0.25">
      <c r="AM46">
        <v>140</v>
      </c>
      <c r="AN46" t="s">
        <v>429</v>
      </c>
      <c r="AO46">
        <v>988.32159999999999</v>
      </c>
      <c r="AP46">
        <v>1.1185</v>
      </c>
      <c r="AQ46">
        <v>0.78</v>
      </c>
      <c r="AR46">
        <v>3.8610000000000002</v>
      </c>
      <c r="AS46">
        <v>3.06</v>
      </c>
      <c r="BE46" t="s">
        <v>873</v>
      </c>
      <c r="BF46">
        <v>100</v>
      </c>
      <c r="BY46">
        <v>140</v>
      </c>
      <c r="BZ46" t="s">
        <v>443</v>
      </c>
      <c r="CA46">
        <v>992.04399999999998</v>
      </c>
    </row>
    <row r="47" spans="39:79" x14ac:dyDescent="0.25">
      <c r="AM47">
        <v>140</v>
      </c>
      <c r="AN47" t="s">
        <v>443</v>
      </c>
      <c r="AO47">
        <v>992.04399999999998</v>
      </c>
      <c r="AP47">
        <v>0.68310000000000004</v>
      </c>
      <c r="AQ47">
        <v>0.78</v>
      </c>
      <c r="AR47">
        <v>4.2</v>
      </c>
      <c r="AS47">
        <v>3.33</v>
      </c>
      <c r="BF47" t="s">
        <v>372</v>
      </c>
      <c r="BY47">
        <v>140</v>
      </c>
      <c r="BZ47" t="s">
        <v>448</v>
      </c>
      <c r="CA47">
        <v>951.04819999999995</v>
      </c>
    </row>
    <row r="48" spans="39:79" x14ac:dyDescent="0.25">
      <c r="AM48">
        <v>140</v>
      </c>
      <c r="AN48" t="s">
        <v>448</v>
      </c>
      <c r="AO48">
        <v>951.04819999999995</v>
      </c>
      <c r="AP48">
        <v>4.7773000000000003</v>
      </c>
      <c r="AQ48">
        <v>0.78</v>
      </c>
      <c r="AR48">
        <v>5.0000000000000001E-3</v>
      </c>
      <c r="AS48">
        <v>0</v>
      </c>
      <c r="BE48" t="s">
        <v>871</v>
      </c>
      <c r="BF48">
        <v>0</v>
      </c>
      <c r="BG48">
        <v>60</v>
      </c>
      <c r="BY48">
        <v>160</v>
      </c>
      <c r="BZ48" t="s">
        <v>442</v>
      </c>
      <c r="CA48">
        <v>986.4</v>
      </c>
    </row>
    <row r="49" spans="39:79" x14ac:dyDescent="0.25">
      <c r="AM49">
        <v>160</v>
      </c>
      <c r="AN49" t="s">
        <v>442</v>
      </c>
      <c r="AO49">
        <v>986.4</v>
      </c>
      <c r="AP49">
        <v>0.6</v>
      </c>
      <c r="AQ49">
        <v>0.78</v>
      </c>
      <c r="AR49">
        <v>0</v>
      </c>
      <c r="AS49">
        <v>0</v>
      </c>
      <c r="BF49" t="s">
        <v>372</v>
      </c>
      <c r="BY49">
        <v>160</v>
      </c>
      <c r="BZ49" t="s">
        <v>427</v>
      </c>
      <c r="CA49">
        <v>987.7</v>
      </c>
    </row>
    <row r="50" spans="39:79" x14ac:dyDescent="0.25">
      <c r="AM50">
        <v>160</v>
      </c>
      <c r="AN50" t="s">
        <v>427</v>
      </c>
      <c r="AO50">
        <v>987.7</v>
      </c>
      <c r="AP50">
        <v>0.6</v>
      </c>
      <c r="AQ50">
        <v>0.78</v>
      </c>
      <c r="AR50">
        <v>5.4749999999999996</v>
      </c>
      <c r="AS50">
        <v>11.32</v>
      </c>
      <c r="BE50" t="s">
        <v>873</v>
      </c>
      <c r="BF50">
        <v>100</v>
      </c>
      <c r="BY50">
        <v>160</v>
      </c>
      <c r="BZ50" t="s">
        <v>429</v>
      </c>
      <c r="CA50">
        <v>988.3</v>
      </c>
    </row>
    <row r="51" spans="39:79" x14ac:dyDescent="0.25">
      <c r="AM51">
        <v>160</v>
      </c>
      <c r="AN51" t="s">
        <v>429</v>
      </c>
      <c r="AO51">
        <v>988.3</v>
      </c>
      <c r="AP51">
        <v>5</v>
      </c>
      <c r="AQ51">
        <v>0.78</v>
      </c>
      <c r="AR51">
        <v>3.5019999999999998</v>
      </c>
      <c r="AS51">
        <v>7.24</v>
      </c>
      <c r="BF51" t="s">
        <v>372</v>
      </c>
      <c r="BY51">
        <v>160</v>
      </c>
      <c r="BZ51" t="s">
        <v>443</v>
      </c>
      <c r="CA51">
        <v>992.24400000000003</v>
      </c>
    </row>
    <row r="52" spans="39:79" x14ac:dyDescent="0.25">
      <c r="AM52">
        <v>160</v>
      </c>
      <c r="AN52" t="s">
        <v>443</v>
      </c>
      <c r="AO52">
        <v>992.24400000000003</v>
      </c>
      <c r="AP52">
        <v>1.7719</v>
      </c>
      <c r="AQ52">
        <v>0.78</v>
      </c>
      <c r="AR52">
        <v>39.359000000000002</v>
      </c>
      <c r="AS52">
        <v>81.42</v>
      </c>
      <c r="BE52" t="s">
        <v>871</v>
      </c>
      <c r="BF52">
        <v>0</v>
      </c>
      <c r="BG52">
        <v>80</v>
      </c>
      <c r="BY52">
        <v>160</v>
      </c>
      <c r="BZ52" t="s">
        <v>448</v>
      </c>
      <c r="CA52">
        <v>949.4923</v>
      </c>
    </row>
    <row r="53" spans="39:79" x14ac:dyDescent="0.25">
      <c r="AM53">
        <v>160</v>
      </c>
      <c r="AN53" t="s">
        <v>448</v>
      </c>
      <c r="AO53">
        <v>949.4923</v>
      </c>
      <c r="AP53">
        <v>4.8895999999999997</v>
      </c>
      <c r="AQ53">
        <v>0.78</v>
      </c>
      <c r="AR53">
        <v>5.0000000000000001E-3</v>
      </c>
      <c r="AS53">
        <v>0.01</v>
      </c>
      <c r="BF53" t="s">
        <v>372</v>
      </c>
      <c r="BY53">
        <v>180</v>
      </c>
      <c r="BZ53" t="s">
        <v>442</v>
      </c>
      <c r="CA53">
        <v>986.6</v>
      </c>
    </row>
    <row r="54" spans="39:79" x14ac:dyDescent="0.25">
      <c r="AM54">
        <v>180</v>
      </c>
      <c r="AN54" t="s">
        <v>442</v>
      </c>
      <c r="AO54">
        <v>986.6</v>
      </c>
      <c r="AP54">
        <v>14.285399999999999</v>
      </c>
      <c r="AQ54">
        <v>0.78</v>
      </c>
      <c r="AR54">
        <v>79.704999999999998</v>
      </c>
      <c r="AS54">
        <v>65.08</v>
      </c>
      <c r="BE54" t="s">
        <v>873</v>
      </c>
      <c r="BF54">
        <v>100</v>
      </c>
      <c r="BY54">
        <v>180</v>
      </c>
      <c r="BZ54" t="s">
        <v>427</v>
      </c>
      <c r="CA54">
        <v>987.7</v>
      </c>
    </row>
    <row r="55" spans="39:79" x14ac:dyDescent="0.25">
      <c r="AM55">
        <v>180</v>
      </c>
      <c r="AN55" t="s">
        <v>427</v>
      </c>
      <c r="AO55">
        <v>987.7</v>
      </c>
      <c r="AP55">
        <v>1.4911000000000001</v>
      </c>
      <c r="AQ55">
        <v>0.78</v>
      </c>
      <c r="AR55">
        <v>18.838000000000001</v>
      </c>
      <c r="AS55">
        <v>15.38</v>
      </c>
      <c r="BF55" t="s">
        <v>372</v>
      </c>
      <c r="BY55">
        <v>180</v>
      </c>
      <c r="BZ55" t="s">
        <v>429</v>
      </c>
      <c r="CA55">
        <v>988.3</v>
      </c>
    </row>
    <row r="56" spans="39:79" x14ac:dyDescent="0.25">
      <c r="AM56">
        <v>180</v>
      </c>
      <c r="AN56" t="s">
        <v>429</v>
      </c>
      <c r="AO56">
        <v>988.3</v>
      </c>
      <c r="AP56">
        <v>0.72</v>
      </c>
      <c r="AQ56">
        <v>0.78</v>
      </c>
      <c r="AR56">
        <v>13.145</v>
      </c>
      <c r="AS56">
        <v>10.73</v>
      </c>
      <c r="BE56" t="s">
        <v>871</v>
      </c>
      <c r="BF56">
        <v>0</v>
      </c>
      <c r="BG56">
        <v>100</v>
      </c>
      <c r="BY56">
        <v>180</v>
      </c>
      <c r="BZ56" t="s">
        <v>443</v>
      </c>
      <c r="CA56">
        <v>992.04399999999998</v>
      </c>
    </row>
    <row r="57" spans="39:79" x14ac:dyDescent="0.25">
      <c r="AM57">
        <v>180</v>
      </c>
      <c r="AN57" t="s">
        <v>443</v>
      </c>
      <c r="AO57">
        <v>992.04399999999998</v>
      </c>
      <c r="AP57">
        <v>3.1779000000000002</v>
      </c>
      <c r="AQ57">
        <v>0.78</v>
      </c>
      <c r="AR57">
        <v>10.775</v>
      </c>
      <c r="AS57">
        <v>8.8000000000000007</v>
      </c>
      <c r="BF57" t="s">
        <v>372</v>
      </c>
      <c r="BY57">
        <v>180</v>
      </c>
      <c r="BZ57" t="s">
        <v>448</v>
      </c>
      <c r="CA57">
        <v>948.56799999999998</v>
      </c>
    </row>
    <row r="58" spans="39:79" x14ac:dyDescent="0.25">
      <c r="AM58">
        <v>180</v>
      </c>
      <c r="AN58" t="s">
        <v>448</v>
      </c>
      <c r="AO58">
        <v>948.56799999999998</v>
      </c>
      <c r="AP58">
        <v>9.3034999999999997</v>
      </c>
      <c r="AQ58">
        <v>0.78</v>
      </c>
      <c r="AR58">
        <v>5.0000000000000001E-3</v>
      </c>
      <c r="AS58">
        <v>0</v>
      </c>
      <c r="BE58" t="s">
        <v>873</v>
      </c>
      <c r="BF58">
        <v>100</v>
      </c>
      <c r="BY58">
        <v>200</v>
      </c>
      <c r="BZ58" t="s">
        <v>442</v>
      </c>
      <c r="CA58">
        <v>986.6</v>
      </c>
    </row>
    <row r="59" spans="39:79" x14ac:dyDescent="0.25">
      <c r="AM59">
        <v>200</v>
      </c>
      <c r="AN59" t="s">
        <v>442</v>
      </c>
      <c r="AO59">
        <v>986.6</v>
      </c>
      <c r="AP59">
        <v>0.6</v>
      </c>
      <c r="AQ59">
        <v>0.78</v>
      </c>
      <c r="AR59">
        <v>0</v>
      </c>
      <c r="AS59">
        <v>0</v>
      </c>
      <c r="BF59" t="s">
        <v>372</v>
      </c>
      <c r="BY59">
        <v>200</v>
      </c>
      <c r="BZ59" t="s">
        <v>427</v>
      </c>
      <c r="CA59">
        <v>987.7</v>
      </c>
    </row>
    <row r="60" spans="39:79" x14ac:dyDescent="0.25">
      <c r="AM60">
        <v>200</v>
      </c>
      <c r="AN60" t="s">
        <v>427</v>
      </c>
      <c r="AO60">
        <v>987.7</v>
      </c>
      <c r="AP60">
        <v>4.8048999999999999</v>
      </c>
      <c r="AQ60">
        <v>0.78</v>
      </c>
      <c r="AR60">
        <v>0</v>
      </c>
      <c r="AS60">
        <v>0</v>
      </c>
      <c r="BE60" t="s">
        <v>871</v>
      </c>
      <c r="BF60">
        <v>26.97</v>
      </c>
      <c r="BG60">
        <v>120</v>
      </c>
      <c r="BY60">
        <v>200</v>
      </c>
      <c r="BZ60" t="s">
        <v>429</v>
      </c>
      <c r="CA60">
        <v>988.3</v>
      </c>
    </row>
    <row r="61" spans="39:79" x14ac:dyDescent="0.25">
      <c r="AM61">
        <v>200</v>
      </c>
      <c r="AN61" t="s">
        <v>429</v>
      </c>
      <c r="AO61">
        <v>988.3</v>
      </c>
      <c r="AP61">
        <v>1.8832</v>
      </c>
      <c r="AQ61">
        <v>0.78</v>
      </c>
      <c r="AR61">
        <v>0</v>
      </c>
      <c r="AS61">
        <v>0</v>
      </c>
      <c r="BF61" t="s">
        <v>372</v>
      </c>
      <c r="BY61">
        <v>200</v>
      </c>
      <c r="BZ61" t="s">
        <v>443</v>
      </c>
      <c r="CA61">
        <v>992.04399999999998</v>
      </c>
    </row>
    <row r="62" spans="39:79" x14ac:dyDescent="0.25">
      <c r="AM62">
        <v>200</v>
      </c>
      <c r="AN62" t="s">
        <v>443</v>
      </c>
      <c r="AO62">
        <v>992.04399999999998</v>
      </c>
      <c r="AP62">
        <v>5</v>
      </c>
      <c r="AQ62">
        <v>0.78</v>
      </c>
      <c r="AR62">
        <v>0</v>
      </c>
      <c r="AS62">
        <v>0</v>
      </c>
      <c r="BE62" t="s">
        <v>873</v>
      </c>
      <c r="BF62">
        <v>73.03</v>
      </c>
      <c r="BY62">
        <v>200</v>
      </c>
      <c r="BZ62" t="s">
        <v>448</v>
      </c>
      <c r="CA62">
        <v>952.18439999999998</v>
      </c>
    </row>
    <row r="63" spans="39:79" x14ac:dyDescent="0.25">
      <c r="AM63">
        <v>200</v>
      </c>
      <c r="AN63" t="s">
        <v>448</v>
      </c>
      <c r="AO63">
        <v>952.18439999999998</v>
      </c>
      <c r="AP63">
        <v>6.4648000000000003</v>
      </c>
      <c r="AQ63">
        <v>0.78</v>
      </c>
      <c r="AR63">
        <v>5.0000000000000001E-3</v>
      </c>
      <c r="AS63">
        <v>100</v>
      </c>
      <c r="BF63" t="s">
        <v>372</v>
      </c>
    </row>
    <row r="64" spans="39:79" x14ac:dyDescent="0.25">
      <c r="BE64" t="s">
        <v>871</v>
      </c>
      <c r="BF64">
        <v>19.12</v>
      </c>
      <c r="BG64">
        <v>140</v>
      </c>
    </row>
    <row r="65" spans="39:59" x14ac:dyDescent="0.25">
      <c r="BF65" t="s">
        <v>372</v>
      </c>
    </row>
    <row r="66" spans="39:59" x14ac:dyDescent="0.25">
      <c r="AM66" t="s">
        <v>369</v>
      </c>
      <c r="BE66" t="s">
        <v>873</v>
      </c>
      <c r="BF66">
        <v>80.88</v>
      </c>
    </row>
    <row r="67" spans="39:59" x14ac:dyDescent="0.25">
      <c r="AM67" t="s">
        <v>361</v>
      </c>
      <c r="AN67" t="s">
        <v>370</v>
      </c>
      <c r="AO67" t="s">
        <v>870</v>
      </c>
      <c r="BF67" t="s">
        <v>372</v>
      </c>
    </row>
    <row r="68" spans="39:59" x14ac:dyDescent="0.25">
      <c r="AN68" t="s">
        <v>371</v>
      </c>
      <c r="BE68" t="s">
        <v>871</v>
      </c>
      <c r="BF68">
        <v>10.38</v>
      </c>
      <c r="BG68">
        <v>160</v>
      </c>
    </row>
    <row r="69" spans="39:59" x14ac:dyDescent="0.25">
      <c r="AM69" t="s">
        <v>442</v>
      </c>
      <c r="AN69">
        <v>59.61</v>
      </c>
      <c r="AO69">
        <v>0</v>
      </c>
      <c r="BF69" t="s">
        <v>372</v>
      </c>
    </row>
    <row r="70" spans="39:59" x14ac:dyDescent="0.25">
      <c r="AN70" t="s">
        <v>372</v>
      </c>
      <c r="BE70" t="s">
        <v>873</v>
      </c>
      <c r="BF70">
        <v>89.62</v>
      </c>
    </row>
    <row r="71" spans="39:59" x14ac:dyDescent="0.25">
      <c r="AM71" t="s">
        <v>427</v>
      </c>
      <c r="AN71">
        <v>0</v>
      </c>
      <c r="BF71" t="s">
        <v>372</v>
      </c>
    </row>
    <row r="72" spans="39:59" x14ac:dyDescent="0.25">
      <c r="AN72" t="s">
        <v>372</v>
      </c>
      <c r="BE72" t="s">
        <v>871</v>
      </c>
      <c r="BF72">
        <v>0</v>
      </c>
      <c r="BG72">
        <v>180</v>
      </c>
    </row>
    <row r="73" spans="39:59" x14ac:dyDescent="0.25">
      <c r="AM73" t="s">
        <v>429</v>
      </c>
      <c r="AN73">
        <v>4.8600000000000003</v>
      </c>
      <c r="BF73" t="s">
        <v>372</v>
      </c>
    </row>
    <row r="74" spans="39:59" x14ac:dyDescent="0.25">
      <c r="AN74" t="s">
        <v>372</v>
      </c>
      <c r="BE74" t="s">
        <v>873</v>
      </c>
      <c r="BF74">
        <v>100</v>
      </c>
    </row>
    <row r="75" spans="39:59" x14ac:dyDescent="0.25">
      <c r="AM75" t="s">
        <v>443</v>
      </c>
      <c r="AN75">
        <v>35.53</v>
      </c>
      <c r="BF75" t="s">
        <v>372</v>
      </c>
    </row>
    <row r="76" spans="39:59" x14ac:dyDescent="0.25">
      <c r="AN76" t="s">
        <v>372</v>
      </c>
      <c r="BE76" t="s">
        <v>871</v>
      </c>
      <c r="BF76">
        <v>31.35</v>
      </c>
      <c r="BG76">
        <v>200</v>
      </c>
    </row>
    <row r="77" spans="39:59" x14ac:dyDescent="0.25">
      <c r="AM77" t="s">
        <v>448</v>
      </c>
      <c r="AN77">
        <v>0</v>
      </c>
      <c r="BF77" t="s">
        <v>372</v>
      </c>
    </row>
    <row r="78" spans="39:59" x14ac:dyDescent="0.25">
      <c r="AN78" t="s">
        <v>372</v>
      </c>
      <c r="BE78" t="s">
        <v>873</v>
      </c>
      <c r="BF78">
        <v>68.650000000000006</v>
      </c>
    </row>
    <row r="79" spans="39:59" x14ac:dyDescent="0.25">
      <c r="AM79" t="s">
        <v>442</v>
      </c>
      <c r="AN79">
        <v>78.06</v>
      </c>
      <c r="AO79">
        <v>20</v>
      </c>
      <c r="BF79" t="s">
        <v>372</v>
      </c>
    </row>
    <row r="80" spans="39:59" x14ac:dyDescent="0.25">
      <c r="AN80" t="s">
        <v>372</v>
      </c>
    </row>
    <row r="81" spans="39:59" x14ac:dyDescent="0.25">
      <c r="AM81" t="s">
        <v>427</v>
      </c>
      <c r="AN81">
        <v>0.54</v>
      </c>
    </row>
    <row r="82" spans="39:59" x14ac:dyDescent="0.25">
      <c r="AN82" t="s">
        <v>372</v>
      </c>
      <c r="BE82" t="s">
        <v>373</v>
      </c>
    </row>
    <row r="83" spans="39:59" x14ac:dyDescent="0.25">
      <c r="AM83" t="s">
        <v>429</v>
      </c>
      <c r="AN83">
        <v>0.08</v>
      </c>
      <c r="BE83" t="s">
        <v>361</v>
      </c>
      <c r="BF83" t="s">
        <v>365</v>
      </c>
      <c r="BG83" t="s">
        <v>870</v>
      </c>
    </row>
    <row r="84" spans="39:59" x14ac:dyDescent="0.25">
      <c r="AN84" t="s">
        <v>372</v>
      </c>
      <c r="BF84" t="s">
        <v>371</v>
      </c>
    </row>
    <row r="85" spans="39:59" x14ac:dyDescent="0.25">
      <c r="AM85" t="s">
        <v>443</v>
      </c>
      <c r="AN85">
        <v>21.32</v>
      </c>
      <c r="BE85" t="s">
        <v>871</v>
      </c>
      <c r="BF85">
        <v>0</v>
      </c>
      <c r="BG85">
        <v>0</v>
      </c>
    </row>
    <row r="86" spans="39:59" x14ac:dyDescent="0.25">
      <c r="AN86" t="s">
        <v>372</v>
      </c>
      <c r="BF86" t="s">
        <v>372</v>
      </c>
    </row>
    <row r="87" spans="39:59" x14ac:dyDescent="0.25">
      <c r="AM87" t="s">
        <v>448</v>
      </c>
      <c r="AN87">
        <v>0</v>
      </c>
      <c r="BE87" t="s">
        <v>873</v>
      </c>
      <c r="BF87">
        <v>151.95099999999999</v>
      </c>
    </row>
    <row r="88" spans="39:59" x14ac:dyDescent="0.25">
      <c r="AN88" t="s">
        <v>372</v>
      </c>
      <c r="BF88" t="s">
        <v>372</v>
      </c>
    </row>
    <row r="89" spans="39:59" x14ac:dyDescent="0.25">
      <c r="AM89" t="s">
        <v>442</v>
      </c>
      <c r="AN89">
        <v>71.8</v>
      </c>
      <c r="AO89">
        <v>40</v>
      </c>
      <c r="BE89" t="s">
        <v>871</v>
      </c>
      <c r="BF89">
        <v>0</v>
      </c>
      <c r="BG89">
        <v>20</v>
      </c>
    </row>
    <row r="90" spans="39:59" x14ac:dyDescent="0.25">
      <c r="AN90" t="s">
        <v>372</v>
      </c>
      <c r="BF90" t="s">
        <v>372</v>
      </c>
    </row>
    <row r="91" spans="39:59" x14ac:dyDescent="0.25">
      <c r="AM91" t="s">
        <v>427</v>
      </c>
      <c r="AN91">
        <v>0</v>
      </c>
      <c r="BE91" t="s">
        <v>873</v>
      </c>
      <c r="BF91">
        <v>461.94900000000001</v>
      </c>
    </row>
    <row r="92" spans="39:59" x14ac:dyDescent="0.25">
      <c r="AN92" t="s">
        <v>372</v>
      </c>
      <c r="BF92" t="s">
        <v>372</v>
      </c>
    </row>
    <row r="93" spans="39:59" x14ac:dyDescent="0.25">
      <c r="AM93" t="s">
        <v>429</v>
      </c>
      <c r="AN93">
        <v>4.29</v>
      </c>
      <c r="BE93" t="s">
        <v>871</v>
      </c>
      <c r="BF93">
        <v>0</v>
      </c>
      <c r="BG93">
        <v>40</v>
      </c>
    </row>
    <row r="94" spans="39:59" x14ac:dyDescent="0.25">
      <c r="AN94" t="s">
        <v>372</v>
      </c>
      <c r="BF94" t="s">
        <v>372</v>
      </c>
    </row>
    <row r="95" spans="39:59" x14ac:dyDescent="0.25">
      <c r="AM95" t="s">
        <v>443</v>
      </c>
      <c r="AN95">
        <v>23.91</v>
      </c>
      <c r="BE95" t="s">
        <v>873</v>
      </c>
      <c r="BF95">
        <v>653.86900000000003</v>
      </c>
    </row>
    <row r="96" spans="39:59" x14ac:dyDescent="0.25">
      <c r="AN96" t="s">
        <v>372</v>
      </c>
      <c r="BF96" t="s">
        <v>372</v>
      </c>
    </row>
    <row r="97" spans="39:59" x14ac:dyDescent="0.25">
      <c r="AM97" t="s">
        <v>448</v>
      </c>
      <c r="AN97">
        <v>0</v>
      </c>
      <c r="BE97" t="s">
        <v>871</v>
      </c>
      <c r="BF97">
        <v>0</v>
      </c>
      <c r="BG97">
        <v>60</v>
      </c>
    </row>
    <row r="98" spans="39:59" x14ac:dyDescent="0.25">
      <c r="AN98" t="s">
        <v>372</v>
      </c>
      <c r="BF98" t="s">
        <v>372</v>
      </c>
    </row>
    <row r="99" spans="39:59" x14ac:dyDescent="0.25">
      <c r="AM99" t="s">
        <v>442</v>
      </c>
      <c r="AN99">
        <v>53.84</v>
      </c>
      <c r="AO99">
        <v>60</v>
      </c>
      <c r="BE99" t="s">
        <v>873</v>
      </c>
      <c r="BF99">
        <v>294.76400000000001</v>
      </c>
    </row>
    <row r="100" spans="39:59" x14ac:dyDescent="0.25">
      <c r="AN100" t="s">
        <v>372</v>
      </c>
      <c r="BF100" t="s">
        <v>372</v>
      </c>
    </row>
    <row r="101" spans="39:59" x14ac:dyDescent="0.25">
      <c r="AM101" t="s">
        <v>427</v>
      </c>
      <c r="AN101">
        <v>0</v>
      </c>
      <c r="BE101" t="s">
        <v>871</v>
      </c>
      <c r="BF101">
        <v>0</v>
      </c>
      <c r="BG101">
        <v>80</v>
      </c>
    </row>
    <row r="102" spans="39:59" x14ac:dyDescent="0.25">
      <c r="AN102" t="s">
        <v>372</v>
      </c>
      <c r="BF102" t="s">
        <v>372</v>
      </c>
    </row>
    <row r="103" spans="39:59" x14ac:dyDescent="0.25">
      <c r="AM103" t="s">
        <v>429</v>
      </c>
      <c r="AN103">
        <v>9.31</v>
      </c>
      <c r="BE103" t="s">
        <v>873</v>
      </c>
      <c r="BF103">
        <v>132.41200000000001</v>
      </c>
    </row>
    <row r="104" spans="39:59" x14ac:dyDescent="0.25">
      <c r="AN104" t="s">
        <v>372</v>
      </c>
      <c r="BF104" t="s">
        <v>372</v>
      </c>
    </row>
    <row r="105" spans="39:59" x14ac:dyDescent="0.25">
      <c r="AM105" t="s">
        <v>443</v>
      </c>
      <c r="AN105">
        <v>36.85</v>
      </c>
      <c r="BE105" t="s">
        <v>871</v>
      </c>
      <c r="BF105">
        <v>0</v>
      </c>
      <c r="BG105">
        <v>100</v>
      </c>
    </row>
    <row r="106" spans="39:59" x14ac:dyDescent="0.25">
      <c r="AN106" t="s">
        <v>372</v>
      </c>
      <c r="BF106" t="s">
        <v>372</v>
      </c>
    </row>
    <row r="107" spans="39:59" x14ac:dyDescent="0.25">
      <c r="AM107" t="s">
        <v>448</v>
      </c>
      <c r="AN107">
        <v>0</v>
      </c>
      <c r="BE107" t="s">
        <v>873</v>
      </c>
      <c r="BF107">
        <v>58.3934</v>
      </c>
    </row>
    <row r="108" spans="39:59" x14ac:dyDescent="0.25">
      <c r="AN108" t="s">
        <v>372</v>
      </c>
      <c r="BF108" t="s">
        <v>372</v>
      </c>
    </row>
    <row r="109" spans="39:59" x14ac:dyDescent="0.25">
      <c r="AM109" t="s">
        <v>442</v>
      </c>
      <c r="AN109">
        <v>0</v>
      </c>
      <c r="AO109">
        <v>80</v>
      </c>
      <c r="BE109" t="s">
        <v>871</v>
      </c>
      <c r="BF109">
        <v>11.275499999999999</v>
      </c>
      <c r="BG109">
        <v>120</v>
      </c>
    </row>
    <row r="110" spans="39:59" x14ac:dyDescent="0.25">
      <c r="AN110" t="s">
        <v>372</v>
      </c>
      <c r="BF110" t="s">
        <v>372</v>
      </c>
    </row>
    <row r="111" spans="39:59" x14ac:dyDescent="0.25">
      <c r="AM111" t="s">
        <v>427</v>
      </c>
      <c r="AN111">
        <v>3.58</v>
      </c>
      <c r="BE111" t="s">
        <v>873</v>
      </c>
      <c r="BF111">
        <v>30.533999999999999</v>
      </c>
    </row>
    <row r="112" spans="39:59" x14ac:dyDescent="0.25">
      <c r="AN112" t="s">
        <v>372</v>
      </c>
      <c r="BF112" t="s">
        <v>372</v>
      </c>
    </row>
    <row r="113" spans="39:59" x14ac:dyDescent="0.25">
      <c r="AM113" t="s">
        <v>429</v>
      </c>
      <c r="AN113">
        <v>0.24</v>
      </c>
      <c r="BE113" t="s">
        <v>871</v>
      </c>
      <c r="BF113">
        <v>4.0846900000000002</v>
      </c>
      <c r="BG113">
        <v>140</v>
      </c>
    </row>
    <row r="114" spans="39:59" x14ac:dyDescent="0.25">
      <c r="AN114" t="s">
        <v>372</v>
      </c>
      <c r="BF114" t="s">
        <v>372</v>
      </c>
    </row>
    <row r="115" spans="39:59" x14ac:dyDescent="0.25">
      <c r="AM115" t="s">
        <v>443</v>
      </c>
      <c r="AN115">
        <v>96.19</v>
      </c>
      <c r="BE115" t="s">
        <v>873</v>
      </c>
      <c r="BF115">
        <v>17.2759</v>
      </c>
    </row>
    <row r="116" spans="39:59" x14ac:dyDescent="0.25">
      <c r="AN116" t="s">
        <v>372</v>
      </c>
      <c r="BF116" t="s">
        <v>372</v>
      </c>
    </row>
    <row r="117" spans="39:59" x14ac:dyDescent="0.25">
      <c r="AM117" t="s">
        <v>448</v>
      </c>
      <c r="AN117">
        <v>0</v>
      </c>
      <c r="BE117" t="s">
        <v>871</v>
      </c>
      <c r="BF117">
        <v>1.12635</v>
      </c>
      <c r="BG117">
        <v>160</v>
      </c>
    </row>
    <row r="118" spans="39:59" x14ac:dyDescent="0.25">
      <c r="AN118" t="s">
        <v>372</v>
      </c>
      <c r="BF118" t="s">
        <v>372</v>
      </c>
    </row>
    <row r="119" spans="39:59" x14ac:dyDescent="0.25">
      <c r="AM119" t="s">
        <v>442</v>
      </c>
      <c r="AN119">
        <v>28.5</v>
      </c>
      <c r="AO119">
        <v>100</v>
      </c>
      <c r="BE119" t="s">
        <v>873</v>
      </c>
      <c r="BF119">
        <v>9.7267399999999995</v>
      </c>
    </row>
    <row r="120" spans="39:59" x14ac:dyDescent="0.25">
      <c r="AN120" t="s">
        <v>372</v>
      </c>
      <c r="BF120" t="s">
        <v>372</v>
      </c>
    </row>
    <row r="121" spans="39:59" x14ac:dyDescent="0.25">
      <c r="AM121" t="s">
        <v>427</v>
      </c>
      <c r="AN121">
        <v>0</v>
      </c>
      <c r="BE121" t="s">
        <v>871</v>
      </c>
      <c r="BF121">
        <v>0</v>
      </c>
      <c r="BG121">
        <v>180</v>
      </c>
    </row>
    <row r="122" spans="39:59" x14ac:dyDescent="0.25">
      <c r="AN122" t="s">
        <v>372</v>
      </c>
      <c r="BF122" t="s">
        <v>372</v>
      </c>
    </row>
    <row r="123" spans="39:59" x14ac:dyDescent="0.25">
      <c r="AM123" t="s">
        <v>429</v>
      </c>
      <c r="AN123">
        <v>0</v>
      </c>
      <c r="BE123" t="s">
        <v>873</v>
      </c>
      <c r="BF123">
        <v>7.3669700000000002</v>
      </c>
    </row>
    <row r="124" spans="39:59" x14ac:dyDescent="0.25">
      <c r="AN124" t="s">
        <v>372</v>
      </c>
      <c r="BF124" t="s">
        <v>372</v>
      </c>
    </row>
    <row r="125" spans="39:59" x14ac:dyDescent="0.25">
      <c r="AM125" t="s">
        <v>443</v>
      </c>
      <c r="AN125">
        <v>71.489999999999995</v>
      </c>
      <c r="BE125" t="s">
        <v>871</v>
      </c>
      <c r="BF125">
        <v>1.0992299999999999</v>
      </c>
      <c r="BG125">
        <v>200</v>
      </c>
    </row>
    <row r="126" spans="39:59" x14ac:dyDescent="0.25">
      <c r="AN126" t="s">
        <v>372</v>
      </c>
      <c r="BF126" t="s">
        <v>372</v>
      </c>
    </row>
    <row r="127" spans="39:59" x14ac:dyDescent="0.25">
      <c r="AM127" t="s">
        <v>448</v>
      </c>
      <c r="AN127">
        <v>0.01</v>
      </c>
      <c r="BE127" t="s">
        <v>873</v>
      </c>
      <c r="BF127">
        <v>2.4067500000000002</v>
      </c>
    </row>
    <row r="128" spans="39:59" x14ac:dyDescent="0.25">
      <c r="AN128" t="s">
        <v>372</v>
      </c>
      <c r="BF128" t="s">
        <v>372</v>
      </c>
    </row>
    <row r="129" spans="39:59" x14ac:dyDescent="0.25">
      <c r="AM129" t="s">
        <v>442</v>
      </c>
      <c r="AN129">
        <v>35.67</v>
      </c>
      <c r="AO129">
        <v>120</v>
      </c>
    </row>
    <row r="130" spans="39:59" x14ac:dyDescent="0.25">
      <c r="AN130" t="s">
        <v>372</v>
      </c>
    </row>
    <row r="131" spans="39:59" x14ac:dyDescent="0.25">
      <c r="AM131" t="s">
        <v>427</v>
      </c>
      <c r="AN131">
        <v>17.510000000000002</v>
      </c>
      <c r="BE131" t="s">
        <v>375</v>
      </c>
    </row>
    <row r="132" spans="39:59" x14ac:dyDescent="0.25">
      <c r="AN132" t="s">
        <v>372</v>
      </c>
    </row>
    <row r="133" spans="39:59" x14ac:dyDescent="0.25">
      <c r="AM133" t="s">
        <v>429</v>
      </c>
      <c r="AN133">
        <v>4.29</v>
      </c>
      <c r="BE133">
        <v>0</v>
      </c>
      <c r="BF133" t="s">
        <v>871</v>
      </c>
      <c r="BG133" t="s">
        <v>873</v>
      </c>
    </row>
    <row r="134" spans="39:59" x14ac:dyDescent="0.25">
      <c r="AN134" t="s">
        <v>372</v>
      </c>
      <c r="BE134" t="s">
        <v>370</v>
      </c>
      <c r="BF134">
        <v>0</v>
      </c>
      <c r="BG134">
        <v>100</v>
      </c>
    </row>
    <row r="135" spans="39:59" x14ac:dyDescent="0.25">
      <c r="AM135" t="s">
        <v>443</v>
      </c>
      <c r="AN135">
        <v>42.52</v>
      </c>
      <c r="BE135" t="s">
        <v>371</v>
      </c>
      <c r="BF135" t="s">
        <v>372</v>
      </c>
      <c r="BG135" t="s">
        <v>372</v>
      </c>
    </row>
    <row r="136" spans="39:59" x14ac:dyDescent="0.25">
      <c r="AN136" t="s">
        <v>372</v>
      </c>
      <c r="BE136">
        <v>20</v>
      </c>
      <c r="BF136" t="s">
        <v>871</v>
      </c>
      <c r="BG136" t="s">
        <v>873</v>
      </c>
    </row>
    <row r="137" spans="39:59" x14ac:dyDescent="0.25">
      <c r="AM137" t="s">
        <v>448</v>
      </c>
      <c r="AN137">
        <v>0</v>
      </c>
      <c r="BE137" t="s">
        <v>370</v>
      </c>
      <c r="BF137">
        <v>0</v>
      </c>
      <c r="BG137">
        <v>100</v>
      </c>
    </row>
    <row r="138" spans="39:59" x14ac:dyDescent="0.25">
      <c r="AN138" t="s">
        <v>372</v>
      </c>
      <c r="BE138" t="s">
        <v>371</v>
      </c>
      <c r="BF138" t="s">
        <v>372</v>
      </c>
      <c r="BG138" t="s">
        <v>372</v>
      </c>
    </row>
    <row r="139" spans="39:59" x14ac:dyDescent="0.25">
      <c r="AM139" t="s">
        <v>442</v>
      </c>
      <c r="AN139">
        <v>93.61</v>
      </c>
      <c r="AO139">
        <v>140</v>
      </c>
      <c r="BE139">
        <v>40</v>
      </c>
      <c r="BF139" t="s">
        <v>871</v>
      </c>
      <c r="BG139" t="s">
        <v>873</v>
      </c>
    </row>
    <row r="140" spans="39:59" x14ac:dyDescent="0.25">
      <c r="AN140" t="s">
        <v>372</v>
      </c>
      <c r="BE140" t="s">
        <v>370</v>
      </c>
      <c r="BF140">
        <v>0</v>
      </c>
      <c r="BG140">
        <v>100</v>
      </c>
    </row>
    <row r="141" spans="39:59" x14ac:dyDescent="0.25">
      <c r="AM141" t="s">
        <v>427</v>
      </c>
      <c r="AN141">
        <v>0</v>
      </c>
      <c r="BE141" t="s">
        <v>371</v>
      </c>
      <c r="BF141" t="s">
        <v>372</v>
      </c>
      <c r="BG141" t="s">
        <v>372</v>
      </c>
    </row>
    <row r="142" spans="39:59" x14ac:dyDescent="0.25">
      <c r="AN142" t="s">
        <v>372</v>
      </c>
      <c r="BE142">
        <v>60</v>
      </c>
      <c r="BF142" t="s">
        <v>871</v>
      </c>
      <c r="BG142" t="s">
        <v>873</v>
      </c>
    </row>
    <row r="143" spans="39:59" x14ac:dyDescent="0.25">
      <c r="AM143" t="s">
        <v>429</v>
      </c>
      <c r="AN143">
        <v>3.06</v>
      </c>
      <c r="BE143" t="s">
        <v>370</v>
      </c>
      <c r="BF143">
        <v>0</v>
      </c>
      <c r="BG143">
        <v>100</v>
      </c>
    </row>
    <row r="144" spans="39:59" x14ac:dyDescent="0.25">
      <c r="AN144" t="s">
        <v>372</v>
      </c>
      <c r="BE144" t="s">
        <v>371</v>
      </c>
      <c r="BF144" t="s">
        <v>372</v>
      </c>
      <c r="BG144" t="s">
        <v>372</v>
      </c>
    </row>
    <row r="145" spans="39:59" x14ac:dyDescent="0.25">
      <c r="AM145" t="s">
        <v>443</v>
      </c>
      <c r="AN145">
        <v>3.33</v>
      </c>
      <c r="BE145">
        <v>80</v>
      </c>
      <c r="BF145" t="s">
        <v>871</v>
      </c>
      <c r="BG145" t="s">
        <v>873</v>
      </c>
    </row>
    <row r="146" spans="39:59" x14ac:dyDescent="0.25">
      <c r="AN146" t="s">
        <v>372</v>
      </c>
      <c r="BE146" t="s">
        <v>370</v>
      </c>
      <c r="BF146">
        <v>0</v>
      </c>
      <c r="BG146">
        <v>100</v>
      </c>
    </row>
    <row r="147" spans="39:59" x14ac:dyDescent="0.25">
      <c r="AM147" t="s">
        <v>448</v>
      </c>
      <c r="AN147">
        <v>0</v>
      </c>
      <c r="BE147" t="s">
        <v>371</v>
      </c>
      <c r="BF147" t="s">
        <v>372</v>
      </c>
      <c r="BG147" t="s">
        <v>372</v>
      </c>
    </row>
    <row r="148" spans="39:59" x14ac:dyDescent="0.25">
      <c r="AN148" t="s">
        <v>372</v>
      </c>
      <c r="BE148">
        <v>100</v>
      </c>
      <c r="BF148" t="s">
        <v>871</v>
      </c>
      <c r="BG148" t="s">
        <v>873</v>
      </c>
    </row>
    <row r="149" spans="39:59" x14ac:dyDescent="0.25">
      <c r="AM149" t="s">
        <v>442</v>
      </c>
      <c r="AN149">
        <v>0</v>
      </c>
      <c r="AO149">
        <v>160</v>
      </c>
      <c r="BE149" t="s">
        <v>370</v>
      </c>
      <c r="BF149">
        <v>0</v>
      </c>
      <c r="BG149">
        <v>100</v>
      </c>
    </row>
    <row r="150" spans="39:59" x14ac:dyDescent="0.25">
      <c r="AN150" t="s">
        <v>372</v>
      </c>
      <c r="BE150" t="s">
        <v>371</v>
      </c>
      <c r="BF150" t="s">
        <v>372</v>
      </c>
      <c r="BG150" t="s">
        <v>372</v>
      </c>
    </row>
    <row r="151" spans="39:59" x14ac:dyDescent="0.25">
      <c r="AM151" t="s">
        <v>427</v>
      </c>
      <c r="AN151">
        <v>11.32</v>
      </c>
      <c r="BE151">
        <v>120</v>
      </c>
      <c r="BF151" t="s">
        <v>871</v>
      </c>
      <c r="BG151" t="s">
        <v>873</v>
      </c>
    </row>
    <row r="152" spans="39:59" x14ac:dyDescent="0.25">
      <c r="AN152" t="s">
        <v>372</v>
      </c>
      <c r="BE152" t="s">
        <v>370</v>
      </c>
      <c r="BF152">
        <v>26.97</v>
      </c>
      <c r="BG152">
        <v>73.03</v>
      </c>
    </row>
    <row r="153" spans="39:59" x14ac:dyDescent="0.25">
      <c r="AM153" t="s">
        <v>429</v>
      </c>
      <c r="AN153">
        <v>7.24</v>
      </c>
      <c r="BE153" t="s">
        <v>371</v>
      </c>
      <c r="BF153" t="s">
        <v>372</v>
      </c>
      <c r="BG153" t="s">
        <v>372</v>
      </c>
    </row>
    <row r="154" spans="39:59" x14ac:dyDescent="0.25">
      <c r="AN154" t="s">
        <v>372</v>
      </c>
      <c r="BE154">
        <v>140</v>
      </c>
      <c r="BF154" t="s">
        <v>871</v>
      </c>
      <c r="BG154" t="s">
        <v>873</v>
      </c>
    </row>
    <row r="155" spans="39:59" x14ac:dyDescent="0.25">
      <c r="AM155" t="s">
        <v>443</v>
      </c>
      <c r="AN155">
        <v>81.42</v>
      </c>
      <c r="BE155" t="s">
        <v>370</v>
      </c>
      <c r="BF155">
        <v>19.12</v>
      </c>
      <c r="BG155">
        <v>80.88</v>
      </c>
    </row>
    <row r="156" spans="39:59" x14ac:dyDescent="0.25">
      <c r="AN156" t="s">
        <v>372</v>
      </c>
      <c r="BE156" t="s">
        <v>371</v>
      </c>
      <c r="BF156" t="s">
        <v>372</v>
      </c>
      <c r="BG156" t="s">
        <v>372</v>
      </c>
    </row>
    <row r="157" spans="39:59" x14ac:dyDescent="0.25">
      <c r="AM157" t="s">
        <v>448</v>
      </c>
      <c r="AN157">
        <v>0.01</v>
      </c>
      <c r="BE157">
        <v>160</v>
      </c>
      <c r="BF157" t="s">
        <v>871</v>
      </c>
      <c r="BG157" t="s">
        <v>873</v>
      </c>
    </row>
    <row r="158" spans="39:59" x14ac:dyDescent="0.25">
      <c r="AN158" t="s">
        <v>372</v>
      </c>
      <c r="BE158" t="s">
        <v>370</v>
      </c>
      <c r="BF158">
        <v>10.38</v>
      </c>
      <c r="BG158">
        <v>89.62</v>
      </c>
    </row>
    <row r="159" spans="39:59" x14ac:dyDescent="0.25">
      <c r="AM159" t="s">
        <v>442</v>
      </c>
      <c r="AN159">
        <v>65.08</v>
      </c>
      <c r="AO159">
        <v>180</v>
      </c>
      <c r="BE159" t="s">
        <v>371</v>
      </c>
      <c r="BF159" t="s">
        <v>372</v>
      </c>
      <c r="BG159" t="s">
        <v>372</v>
      </c>
    </row>
    <row r="160" spans="39:59" x14ac:dyDescent="0.25">
      <c r="AN160" t="s">
        <v>372</v>
      </c>
      <c r="BE160">
        <v>180</v>
      </c>
      <c r="BF160" t="s">
        <v>871</v>
      </c>
      <c r="BG160" t="s">
        <v>873</v>
      </c>
    </row>
    <row r="161" spans="39:59" x14ac:dyDescent="0.25">
      <c r="AM161" t="s">
        <v>427</v>
      </c>
      <c r="AN161">
        <v>15.38</v>
      </c>
      <c r="BE161" t="s">
        <v>370</v>
      </c>
      <c r="BF161">
        <v>0</v>
      </c>
      <c r="BG161">
        <v>100</v>
      </c>
    </row>
    <row r="162" spans="39:59" x14ac:dyDescent="0.25">
      <c r="AN162" t="s">
        <v>372</v>
      </c>
      <c r="BE162" t="s">
        <v>371</v>
      </c>
      <c r="BF162" t="s">
        <v>372</v>
      </c>
      <c r="BG162" t="s">
        <v>372</v>
      </c>
    </row>
    <row r="163" spans="39:59" x14ac:dyDescent="0.25">
      <c r="AM163" t="s">
        <v>429</v>
      </c>
      <c r="AN163">
        <v>10.73</v>
      </c>
      <c r="BE163">
        <v>200</v>
      </c>
      <c r="BF163" t="s">
        <v>871</v>
      </c>
      <c r="BG163" t="s">
        <v>873</v>
      </c>
    </row>
    <row r="164" spans="39:59" x14ac:dyDescent="0.25">
      <c r="AN164" t="s">
        <v>372</v>
      </c>
      <c r="BE164" t="s">
        <v>370</v>
      </c>
      <c r="BF164">
        <v>31.35</v>
      </c>
      <c r="BG164">
        <v>68.650000000000006</v>
      </c>
    </row>
    <row r="165" spans="39:59" x14ac:dyDescent="0.25">
      <c r="AM165" t="s">
        <v>443</v>
      </c>
      <c r="AN165">
        <v>8.8000000000000007</v>
      </c>
      <c r="BE165" t="s">
        <v>371</v>
      </c>
      <c r="BF165" t="s">
        <v>372</v>
      </c>
      <c r="BG165" t="s">
        <v>372</v>
      </c>
    </row>
    <row r="166" spans="39:59" x14ac:dyDescent="0.25">
      <c r="AN166" t="s">
        <v>372</v>
      </c>
    </row>
    <row r="167" spans="39:59" x14ac:dyDescent="0.25">
      <c r="AM167" t="s">
        <v>448</v>
      </c>
      <c r="AN167">
        <v>0</v>
      </c>
      <c r="BE167" t="s">
        <v>376</v>
      </c>
    </row>
    <row r="168" spans="39:59" x14ac:dyDescent="0.25">
      <c r="AN168" t="s">
        <v>372</v>
      </c>
    </row>
    <row r="169" spans="39:59" x14ac:dyDescent="0.25">
      <c r="AM169" t="s">
        <v>442</v>
      </c>
      <c r="AN169">
        <v>0</v>
      </c>
      <c r="AO169">
        <v>200</v>
      </c>
      <c r="BE169">
        <v>0</v>
      </c>
      <c r="BF169" t="s">
        <v>871</v>
      </c>
      <c r="BG169" t="s">
        <v>873</v>
      </c>
    </row>
    <row r="170" spans="39:59" x14ac:dyDescent="0.25">
      <c r="AN170" t="s">
        <v>372</v>
      </c>
      <c r="BE170" t="s">
        <v>365</v>
      </c>
      <c r="BF170">
        <v>0</v>
      </c>
      <c r="BG170">
        <v>151.95099999999999</v>
      </c>
    </row>
    <row r="171" spans="39:59" x14ac:dyDescent="0.25">
      <c r="AM171" t="s">
        <v>427</v>
      </c>
      <c r="AN171">
        <v>0</v>
      </c>
      <c r="BE171" t="s">
        <v>371</v>
      </c>
      <c r="BF171" t="s">
        <v>372</v>
      </c>
      <c r="BG171" t="s">
        <v>372</v>
      </c>
    </row>
    <row r="172" spans="39:59" x14ac:dyDescent="0.25">
      <c r="AN172" t="s">
        <v>372</v>
      </c>
      <c r="BE172">
        <v>20</v>
      </c>
      <c r="BF172" t="s">
        <v>871</v>
      </c>
      <c r="BG172" t="s">
        <v>873</v>
      </c>
    </row>
    <row r="173" spans="39:59" x14ac:dyDescent="0.25">
      <c r="AM173" t="s">
        <v>429</v>
      </c>
      <c r="AN173">
        <v>0</v>
      </c>
      <c r="BE173" t="s">
        <v>365</v>
      </c>
      <c r="BF173">
        <v>0</v>
      </c>
      <c r="BG173">
        <v>461.94900000000001</v>
      </c>
    </row>
    <row r="174" spans="39:59" x14ac:dyDescent="0.25">
      <c r="AN174" t="s">
        <v>372</v>
      </c>
      <c r="BE174" t="s">
        <v>371</v>
      </c>
      <c r="BF174" t="s">
        <v>372</v>
      </c>
      <c r="BG174" t="s">
        <v>372</v>
      </c>
    </row>
    <row r="175" spans="39:59" x14ac:dyDescent="0.25">
      <c r="AM175" t="s">
        <v>443</v>
      </c>
      <c r="AN175">
        <v>0</v>
      </c>
      <c r="BE175">
        <v>40</v>
      </c>
      <c r="BF175" t="s">
        <v>871</v>
      </c>
      <c r="BG175" t="s">
        <v>873</v>
      </c>
    </row>
    <row r="176" spans="39:59" x14ac:dyDescent="0.25">
      <c r="AN176" t="s">
        <v>372</v>
      </c>
      <c r="BE176" t="s">
        <v>365</v>
      </c>
      <c r="BF176">
        <v>0</v>
      </c>
      <c r="BG176">
        <v>653.86900000000003</v>
      </c>
    </row>
    <row r="177" spans="39:59" x14ac:dyDescent="0.25">
      <c r="AM177" t="s">
        <v>448</v>
      </c>
      <c r="AN177">
        <v>100</v>
      </c>
      <c r="BE177" t="s">
        <v>371</v>
      </c>
      <c r="BF177" t="s">
        <v>372</v>
      </c>
      <c r="BG177" t="s">
        <v>372</v>
      </c>
    </row>
    <row r="178" spans="39:59" x14ac:dyDescent="0.25">
      <c r="AN178" t="s">
        <v>372</v>
      </c>
      <c r="BE178">
        <v>60</v>
      </c>
      <c r="BF178" t="s">
        <v>871</v>
      </c>
      <c r="BG178" t="s">
        <v>873</v>
      </c>
    </row>
    <row r="179" spans="39:59" x14ac:dyDescent="0.25">
      <c r="BE179" t="s">
        <v>365</v>
      </c>
      <c r="BF179">
        <v>0</v>
      </c>
      <c r="BG179">
        <v>294.76400000000001</v>
      </c>
    </row>
    <row r="180" spans="39:59" x14ac:dyDescent="0.25">
      <c r="BE180" t="s">
        <v>371</v>
      </c>
      <c r="BF180" t="s">
        <v>372</v>
      </c>
      <c r="BG180" t="s">
        <v>372</v>
      </c>
    </row>
    <row r="181" spans="39:59" x14ac:dyDescent="0.25">
      <c r="AM181" t="s">
        <v>373</v>
      </c>
      <c r="BE181">
        <v>80</v>
      </c>
      <c r="BF181" t="s">
        <v>871</v>
      </c>
      <c r="BG181" t="s">
        <v>873</v>
      </c>
    </row>
    <row r="182" spans="39:59" x14ac:dyDescent="0.25">
      <c r="AM182" t="s">
        <v>361</v>
      </c>
      <c r="AN182" t="s">
        <v>365</v>
      </c>
      <c r="AO182" t="s">
        <v>870</v>
      </c>
      <c r="BE182" t="s">
        <v>365</v>
      </c>
      <c r="BF182">
        <v>0</v>
      </c>
      <c r="BG182">
        <v>132.41200000000001</v>
      </c>
    </row>
    <row r="183" spans="39:59" x14ac:dyDescent="0.25">
      <c r="AN183" t="s">
        <v>371</v>
      </c>
      <c r="BE183" t="s">
        <v>371</v>
      </c>
      <c r="BF183" t="s">
        <v>372</v>
      </c>
      <c r="BG183" t="s">
        <v>372</v>
      </c>
    </row>
    <row r="184" spans="39:59" x14ac:dyDescent="0.25">
      <c r="AM184" t="s">
        <v>442</v>
      </c>
      <c r="AN184">
        <v>971.93600000000004</v>
      </c>
      <c r="AO184">
        <v>0</v>
      </c>
      <c r="BE184">
        <v>100</v>
      </c>
      <c r="BF184" t="s">
        <v>871</v>
      </c>
      <c r="BG184" t="s">
        <v>873</v>
      </c>
    </row>
    <row r="185" spans="39:59" x14ac:dyDescent="0.25">
      <c r="AN185" t="s">
        <v>372</v>
      </c>
      <c r="BE185" t="s">
        <v>365</v>
      </c>
      <c r="BF185">
        <v>0</v>
      </c>
      <c r="BG185">
        <v>58.3934</v>
      </c>
    </row>
    <row r="186" spans="39:59" x14ac:dyDescent="0.25">
      <c r="AM186" t="s">
        <v>427</v>
      </c>
      <c r="AN186">
        <v>4.35018E-2</v>
      </c>
      <c r="BE186" t="s">
        <v>371</v>
      </c>
      <c r="BF186" t="s">
        <v>372</v>
      </c>
      <c r="BG186" t="s">
        <v>372</v>
      </c>
    </row>
    <row r="187" spans="39:59" x14ac:dyDescent="0.25">
      <c r="AN187" t="s">
        <v>372</v>
      </c>
      <c r="BE187">
        <v>120</v>
      </c>
      <c r="BF187" t="s">
        <v>871</v>
      </c>
      <c r="BG187" t="s">
        <v>873</v>
      </c>
    </row>
    <row r="188" spans="39:59" x14ac:dyDescent="0.25">
      <c r="AM188" t="s">
        <v>429</v>
      </c>
      <c r="AN188">
        <v>79.2166</v>
      </c>
      <c r="BE188" t="s">
        <v>365</v>
      </c>
      <c r="BF188">
        <v>11.275499999999999</v>
      </c>
      <c r="BG188">
        <v>30.533999999999999</v>
      </c>
    </row>
    <row r="189" spans="39:59" x14ac:dyDescent="0.25">
      <c r="AN189" t="s">
        <v>372</v>
      </c>
      <c r="BE189" t="s">
        <v>371</v>
      </c>
      <c r="BF189" t="s">
        <v>372</v>
      </c>
      <c r="BG189" t="s">
        <v>372</v>
      </c>
    </row>
    <row r="190" spans="39:59" x14ac:dyDescent="0.25">
      <c r="AM190" t="s">
        <v>443</v>
      </c>
      <c r="AN190">
        <v>579.38</v>
      </c>
      <c r="BE190">
        <v>140</v>
      </c>
      <c r="BF190" t="s">
        <v>871</v>
      </c>
      <c r="BG190" t="s">
        <v>873</v>
      </c>
    </row>
    <row r="191" spans="39:59" x14ac:dyDescent="0.25">
      <c r="AN191" t="s">
        <v>372</v>
      </c>
      <c r="BE191" t="s">
        <v>365</v>
      </c>
      <c r="BF191">
        <v>4.0846900000000002</v>
      </c>
      <c r="BG191">
        <v>17.2759</v>
      </c>
    </row>
    <row r="192" spans="39:59" x14ac:dyDescent="0.25">
      <c r="AM192" t="s">
        <v>448</v>
      </c>
      <c r="AN192">
        <v>6.5388800000000004E-3</v>
      </c>
      <c r="BE192" t="s">
        <v>371</v>
      </c>
      <c r="BF192" t="s">
        <v>372</v>
      </c>
      <c r="BG192" t="s">
        <v>372</v>
      </c>
    </row>
    <row r="193" spans="39:59" x14ac:dyDescent="0.25">
      <c r="AN193" t="s">
        <v>372</v>
      </c>
      <c r="BE193">
        <v>160</v>
      </c>
      <c r="BF193" t="s">
        <v>871</v>
      </c>
      <c r="BG193" t="s">
        <v>873</v>
      </c>
    </row>
    <row r="194" spans="39:59" x14ac:dyDescent="0.25">
      <c r="AM194" t="s">
        <v>442</v>
      </c>
      <c r="AN194">
        <v>2148.38</v>
      </c>
      <c r="AO194">
        <v>20</v>
      </c>
      <c r="BE194" t="s">
        <v>365</v>
      </c>
      <c r="BF194">
        <v>1.12635</v>
      </c>
      <c r="BG194">
        <v>9.7267399999999995</v>
      </c>
    </row>
    <row r="195" spans="39:59" x14ac:dyDescent="0.25">
      <c r="AN195" t="s">
        <v>372</v>
      </c>
      <c r="BE195" t="s">
        <v>371</v>
      </c>
      <c r="BF195" t="s">
        <v>372</v>
      </c>
      <c r="BG195" t="s">
        <v>372</v>
      </c>
    </row>
    <row r="196" spans="39:59" x14ac:dyDescent="0.25">
      <c r="AM196" t="s">
        <v>427</v>
      </c>
      <c r="AN196">
        <v>14.8103</v>
      </c>
      <c r="BE196">
        <v>180</v>
      </c>
      <c r="BF196" t="s">
        <v>871</v>
      </c>
      <c r="BG196" t="s">
        <v>873</v>
      </c>
    </row>
    <row r="197" spans="39:59" x14ac:dyDescent="0.25">
      <c r="AN197" t="s">
        <v>372</v>
      </c>
      <c r="BE197" t="s">
        <v>365</v>
      </c>
      <c r="BF197">
        <v>0</v>
      </c>
      <c r="BG197">
        <v>7.3669700000000002</v>
      </c>
    </row>
    <row r="198" spans="39:59" x14ac:dyDescent="0.25">
      <c r="AM198" t="s">
        <v>429</v>
      </c>
      <c r="AN198">
        <v>2.3271500000000001</v>
      </c>
      <c r="BE198" t="s">
        <v>371</v>
      </c>
      <c r="BF198" t="s">
        <v>372</v>
      </c>
      <c r="BG198" t="s">
        <v>372</v>
      </c>
    </row>
    <row r="199" spans="39:59" x14ac:dyDescent="0.25">
      <c r="AN199" t="s">
        <v>372</v>
      </c>
      <c r="BE199">
        <v>200</v>
      </c>
      <c r="BF199" t="s">
        <v>871</v>
      </c>
      <c r="BG199" t="s">
        <v>873</v>
      </c>
    </row>
    <row r="200" spans="39:59" x14ac:dyDescent="0.25">
      <c r="AM200" t="s">
        <v>443</v>
      </c>
      <c r="AN200">
        <v>586.71799999999996</v>
      </c>
      <c r="BE200" t="s">
        <v>365</v>
      </c>
      <c r="BF200">
        <v>1.0992299999999999</v>
      </c>
      <c r="BG200">
        <v>2.4067500000000002</v>
      </c>
    </row>
    <row r="201" spans="39:59" x14ac:dyDescent="0.25">
      <c r="AN201" t="s">
        <v>372</v>
      </c>
      <c r="BE201" t="s">
        <v>371</v>
      </c>
      <c r="BF201" t="s">
        <v>372</v>
      </c>
      <c r="BG201" t="s">
        <v>372</v>
      </c>
    </row>
    <row r="202" spans="39:59" x14ac:dyDescent="0.25">
      <c r="AM202" t="s">
        <v>448</v>
      </c>
      <c r="AN202">
        <v>6.5370100000000002E-3</v>
      </c>
    </row>
    <row r="203" spans="39:59" x14ac:dyDescent="0.25">
      <c r="AN203" t="s">
        <v>372</v>
      </c>
    </row>
    <row r="204" spans="39:59" x14ac:dyDescent="0.25">
      <c r="AM204" t="s">
        <v>442</v>
      </c>
      <c r="AN204">
        <v>2584.63</v>
      </c>
      <c r="AO204">
        <v>40</v>
      </c>
    </row>
    <row r="205" spans="39:59" x14ac:dyDescent="0.25">
      <c r="AN205" t="s">
        <v>372</v>
      </c>
    </row>
    <row r="206" spans="39:59" x14ac:dyDescent="0.25">
      <c r="AM206" t="s">
        <v>427</v>
      </c>
      <c r="AN206">
        <v>0</v>
      </c>
    </row>
    <row r="207" spans="39:59" x14ac:dyDescent="0.25">
      <c r="AN207" t="s">
        <v>372</v>
      </c>
    </row>
    <row r="208" spans="39:59" x14ac:dyDescent="0.25">
      <c r="AM208" t="s">
        <v>429</v>
      </c>
      <c r="AN208">
        <v>154.49100000000001</v>
      </c>
    </row>
    <row r="209" spans="39:41" x14ac:dyDescent="0.25">
      <c r="AN209" t="s">
        <v>372</v>
      </c>
    </row>
    <row r="210" spans="39:41" x14ac:dyDescent="0.25">
      <c r="AM210" t="s">
        <v>443</v>
      </c>
      <c r="AN210">
        <v>860.84400000000005</v>
      </c>
    </row>
    <row r="211" spans="39:41" x14ac:dyDescent="0.25">
      <c r="AN211" t="s">
        <v>372</v>
      </c>
    </row>
    <row r="212" spans="39:41" x14ac:dyDescent="0.25">
      <c r="AM212" t="s">
        <v>448</v>
      </c>
      <c r="AN212">
        <v>6.5364799999999999E-3</v>
      </c>
    </row>
    <row r="213" spans="39:41" x14ac:dyDescent="0.25">
      <c r="AN213" t="s">
        <v>372</v>
      </c>
    </row>
    <row r="214" spans="39:41" x14ac:dyDescent="0.25">
      <c r="AM214" t="s">
        <v>442</v>
      </c>
      <c r="AN214">
        <v>718.26900000000001</v>
      </c>
      <c r="AO214">
        <v>60</v>
      </c>
    </row>
    <row r="215" spans="39:41" x14ac:dyDescent="0.25">
      <c r="AN215" t="s">
        <v>372</v>
      </c>
    </row>
    <row r="216" spans="39:41" x14ac:dyDescent="0.25">
      <c r="AM216" t="s">
        <v>427</v>
      </c>
      <c r="AN216">
        <v>0</v>
      </c>
    </row>
    <row r="217" spans="39:41" x14ac:dyDescent="0.25">
      <c r="AN217" t="s">
        <v>372</v>
      </c>
    </row>
    <row r="218" spans="39:41" x14ac:dyDescent="0.25">
      <c r="AM218" t="s">
        <v>429</v>
      </c>
      <c r="AN218">
        <v>124.25</v>
      </c>
    </row>
    <row r="219" spans="39:41" x14ac:dyDescent="0.25">
      <c r="AN219" t="s">
        <v>372</v>
      </c>
    </row>
    <row r="220" spans="39:41" x14ac:dyDescent="0.25">
      <c r="AM220" t="s">
        <v>443</v>
      </c>
      <c r="AN220">
        <v>491.58699999999999</v>
      </c>
    </row>
    <row r="221" spans="39:41" x14ac:dyDescent="0.25">
      <c r="AN221" t="s">
        <v>372</v>
      </c>
    </row>
    <row r="222" spans="39:41" x14ac:dyDescent="0.25">
      <c r="AM222" t="s">
        <v>448</v>
      </c>
      <c r="AN222">
        <v>6.5388099999999999E-3</v>
      </c>
    </row>
    <row r="223" spans="39:41" x14ac:dyDescent="0.25">
      <c r="AN223" t="s">
        <v>372</v>
      </c>
    </row>
    <row r="224" spans="39:41" x14ac:dyDescent="0.25">
      <c r="AM224" t="s">
        <v>442</v>
      </c>
      <c r="AN224" s="13">
        <v>2.9776799999999999E-12</v>
      </c>
      <c r="AO224">
        <v>80</v>
      </c>
    </row>
    <row r="225" spans="39:41" x14ac:dyDescent="0.25">
      <c r="AN225" t="s">
        <v>372</v>
      </c>
    </row>
    <row r="226" spans="39:41" x14ac:dyDescent="0.25">
      <c r="AM226" t="s">
        <v>427</v>
      </c>
      <c r="AN226">
        <v>22.921299999999999</v>
      </c>
    </row>
    <row r="227" spans="39:41" x14ac:dyDescent="0.25">
      <c r="AN227" t="s">
        <v>372</v>
      </c>
    </row>
    <row r="228" spans="39:41" x14ac:dyDescent="0.25">
      <c r="AM228" t="s">
        <v>429</v>
      </c>
      <c r="AN228">
        <v>1.5074099999999999</v>
      </c>
    </row>
    <row r="229" spans="39:41" x14ac:dyDescent="0.25">
      <c r="AN229" t="s">
        <v>372</v>
      </c>
    </row>
    <row r="230" spans="39:41" x14ac:dyDescent="0.25">
      <c r="AM230" t="s">
        <v>443</v>
      </c>
      <c r="AN230">
        <v>616.13900000000001</v>
      </c>
    </row>
    <row r="231" spans="39:41" x14ac:dyDescent="0.25">
      <c r="AN231" t="s">
        <v>372</v>
      </c>
    </row>
    <row r="232" spans="39:41" x14ac:dyDescent="0.25">
      <c r="AM232" t="s">
        <v>448</v>
      </c>
      <c r="AN232">
        <v>6.5390800000000001E-3</v>
      </c>
    </row>
    <row r="233" spans="39:41" x14ac:dyDescent="0.25">
      <c r="AN233" t="s">
        <v>372</v>
      </c>
    </row>
    <row r="234" spans="39:41" x14ac:dyDescent="0.25">
      <c r="AM234" t="s">
        <v>442</v>
      </c>
      <c r="AN234">
        <v>26.8811</v>
      </c>
      <c r="AO234">
        <v>100</v>
      </c>
    </row>
    <row r="235" spans="39:41" x14ac:dyDescent="0.25">
      <c r="AN235" t="s">
        <v>372</v>
      </c>
    </row>
    <row r="236" spans="39:41" x14ac:dyDescent="0.25">
      <c r="AM236" t="s">
        <v>427</v>
      </c>
      <c r="AN236">
        <v>0</v>
      </c>
    </row>
    <row r="237" spans="39:41" x14ac:dyDescent="0.25">
      <c r="AN237" t="s">
        <v>372</v>
      </c>
    </row>
    <row r="238" spans="39:41" x14ac:dyDescent="0.25">
      <c r="AM238" t="s">
        <v>429</v>
      </c>
      <c r="AN238">
        <v>0</v>
      </c>
    </row>
    <row r="239" spans="39:41" x14ac:dyDescent="0.25">
      <c r="AN239" t="s">
        <v>372</v>
      </c>
    </row>
    <row r="240" spans="39:41" x14ac:dyDescent="0.25">
      <c r="AM240" t="s">
        <v>443</v>
      </c>
      <c r="AN240">
        <v>67.427700000000002</v>
      </c>
    </row>
    <row r="241" spans="39:41" x14ac:dyDescent="0.25">
      <c r="AN241" t="s">
        <v>372</v>
      </c>
    </row>
    <row r="242" spans="39:41" x14ac:dyDescent="0.25">
      <c r="AM242" t="s">
        <v>448</v>
      </c>
      <c r="AN242">
        <v>6.5388099999999999E-3</v>
      </c>
    </row>
    <row r="243" spans="39:41" x14ac:dyDescent="0.25">
      <c r="AN243" t="s">
        <v>372</v>
      </c>
    </row>
    <row r="244" spans="39:41" x14ac:dyDescent="0.25">
      <c r="AM244" t="s">
        <v>442</v>
      </c>
      <c r="AN244">
        <v>74.068100000000001</v>
      </c>
      <c r="AO244">
        <v>120</v>
      </c>
    </row>
    <row r="245" spans="39:41" x14ac:dyDescent="0.25">
      <c r="AN245" t="s">
        <v>372</v>
      </c>
    </row>
    <row r="246" spans="39:41" x14ac:dyDescent="0.25">
      <c r="AM246" t="s">
        <v>427</v>
      </c>
      <c r="AN246">
        <v>36.360500000000002</v>
      </c>
    </row>
    <row r="247" spans="39:41" x14ac:dyDescent="0.25">
      <c r="AN247" t="s">
        <v>372</v>
      </c>
    </row>
    <row r="248" spans="39:41" x14ac:dyDescent="0.25">
      <c r="AM248" t="s">
        <v>429</v>
      </c>
      <c r="AN248">
        <v>8.9093199999999992</v>
      </c>
    </row>
    <row r="249" spans="39:41" x14ac:dyDescent="0.25">
      <c r="AN249" t="s">
        <v>372</v>
      </c>
    </row>
    <row r="250" spans="39:41" x14ac:dyDescent="0.25">
      <c r="AM250" t="s">
        <v>443</v>
      </c>
      <c r="AN250">
        <v>88.296899999999994</v>
      </c>
    </row>
    <row r="251" spans="39:41" x14ac:dyDescent="0.25">
      <c r="AN251" t="s">
        <v>372</v>
      </c>
    </row>
    <row r="252" spans="39:41" x14ac:dyDescent="0.25">
      <c r="AM252" t="s">
        <v>448</v>
      </c>
      <c r="AN252">
        <v>6.5388099999999999E-3</v>
      </c>
    </row>
    <row r="253" spans="39:41" x14ac:dyDescent="0.25">
      <c r="AN253" t="s">
        <v>372</v>
      </c>
    </row>
    <row r="254" spans="39:41" x14ac:dyDescent="0.25">
      <c r="AM254" t="s">
        <v>442</v>
      </c>
      <c r="AN254">
        <v>151.53100000000001</v>
      </c>
      <c r="AO254">
        <v>140</v>
      </c>
    </row>
    <row r="255" spans="39:41" x14ac:dyDescent="0.25">
      <c r="AN255" t="s">
        <v>372</v>
      </c>
    </row>
    <row r="256" spans="39:41" x14ac:dyDescent="0.25">
      <c r="AM256" t="s">
        <v>427</v>
      </c>
      <c r="AN256">
        <v>0</v>
      </c>
    </row>
    <row r="257" spans="39:41" x14ac:dyDescent="0.25">
      <c r="AN257" t="s">
        <v>372</v>
      </c>
    </row>
    <row r="258" spans="39:41" x14ac:dyDescent="0.25">
      <c r="AM258" t="s">
        <v>429</v>
      </c>
      <c r="AN258">
        <v>4.95</v>
      </c>
    </row>
    <row r="259" spans="39:41" x14ac:dyDescent="0.25">
      <c r="AN259" t="s">
        <v>372</v>
      </c>
    </row>
    <row r="260" spans="39:41" x14ac:dyDescent="0.25">
      <c r="AM260" t="s">
        <v>443</v>
      </c>
      <c r="AN260">
        <v>5.3843399999999999</v>
      </c>
    </row>
    <row r="261" spans="39:41" x14ac:dyDescent="0.25">
      <c r="AN261" t="s">
        <v>372</v>
      </c>
    </row>
    <row r="262" spans="39:41" x14ac:dyDescent="0.25">
      <c r="AM262" t="s">
        <v>448</v>
      </c>
      <c r="AN262">
        <v>6.5381800000000002E-3</v>
      </c>
    </row>
    <row r="263" spans="39:41" x14ac:dyDescent="0.25">
      <c r="AN263" t="s">
        <v>372</v>
      </c>
    </row>
    <row r="264" spans="39:41" x14ac:dyDescent="0.25">
      <c r="AM264" t="s">
        <v>442</v>
      </c>
      <c r="AN264">
        <v>0</v>
      </c>
      <c r="AO264">
        <v>160</v>
      </c>
    </row>
    <row r="265" spans="39:41" x14ac:dyDescent="0.25">
      <c r="AN265" t="s">
        <v>372</v>
      </c>
    </row>
    <row r="266" spans="39:41" x14ac:dyDescent="0.25">
      <c r="AM266" t="s">
        <v>427</v>
      </c>
      <c r="AN266">
        <v>7.0186299999999999</v>
      </c>
    </row>
    <row r="267" spans="39:41" x14ac:dyDescent="0.25">
      <c r="AN267" t="s">
        <v>372</v>
      </c>
    </row>
    <row r="268" spans="39:41" x14ac:dyDescent="0.25">
      <c r="AM268" t="s">
        <v>429</v>
      </c>
      <c r="AN268">
        <v>4.4896700000000003</v>
      </c>
    </row>
    <row r="269" spans="39:41" x14ac:dyDescent="0.25">
      <c r="AN269" t="s">
        <v>372</v>
      </c>
    </row>
    <row r="270" spans="39:41" x14ac:dyDescent="0.25">
      <c r="AM270" t="s">
        <v>443</v>
      </c>
      <c r="AN270">
        <v>50.459899999999998</v>
      </c>
    </row>
    <row r="271" spans="39:41" x14ac:dyDescent="0.25">
      <c r="AN271" t="s">
        <v>372</v>
      </c>
    </row>
    <row r="272" spans="39:41" x14ac:dyDescent="0.25">
      <c r="AM272" t="s">
        <v>448</v>
      </c>
      <c r="AN272">
        <v>6.5370799999999998E-3</v>
      </c>
    </row>
    <row r="273" spans="39:41" x14ac:dyDescent="0.25">
      <c r="AN273" t="s">
        <v>372</v>
      </c>
    </row>
    <row r="274" spans="39:41" x14ac:dyDescent="0.25">
      <c r="AM274" t="s">
        <v>442</v>
      </c>
      <c r="AN274">
        <v>102.18600000000001</v>
      </c>
      <c r="AO274">
        <v>180</v>
      </c>
    </row>
    <row r="275" spans="39:41" x14ac:dyDescent="0.25">
      <c r="AN275" t="s">
        <v>372</v>
      </c>
    </row>
    <row r="276" spans="39:41" x14ac:dyDescent="0.25">
      <c r="AM276" t="s">
        <v>427</v>
      </c>
      <c r="AN276">
        <v>24.1511</v>
      </c>
    </row>
    <row r="277" spans="39:41" x14ac:dyDescent="0.25">
      <c r="AN277" t="s">
        <v>372</v>
      </c>
    </row>
    <row r="278" spans="39:41" x14ac:dyDescent="0.25">
      <c r="AM278" t="s">
        <v>429</v>
      </c>
      <c r="AN278">
        <v>16.852799999999998</v>
      </c>
    </row>
    <row r="279" spans="39:41" x14ac:dyDescent="0.25">
      <c r="AN279" t="s">
        <v>372</v>
      </c>
    </row>
    <row r="280" spans="39:41" x14ac:dyDescent="0.25">
      <c r="AM280" t="s">
        <v>443</v>
      </c>
      <c r="AN280">
        <v>13.814299999999999</v>
      </c>
    </row>
    <row r="281" spans="39:41" x14ac:dyDescent="0.25">
      <c r="AN281" t="s">
        <v>372</v>
      </c>
    </row>
    <row r="282" spans="39:41" x14ac:dyDescent="0.25">
      <c r="AM282" t="s">
        <v>448</v>
      </c>
      <c r="AN282">
        <v>6.5364799999999999E-3</v>
      </c>
    </row>
    <row r="283" spans="39:41" x14ac:dyDescent="0.25">
      <c r="AN283" t="s">
        <v>372</v>
      </c>
    </row>
    <row r="284" spans="39:41" x14ac:dyDescent="0.25">
      <c r="AM284" t="s">
        <v>442</v>
      </c>
      <c r="AN284">
        <v>0</v>
      </c>
      <c r="AO284">
        <v>200</v>
      </c>
    </row>
    <row r="285" spans="39:41" x14ac:dyDescent="0.25">
      <c r="AN285" t="s">
        <v>372</v>
      </c>
    </row>
    <row r="286" spans="39:41" x14ac:dyDescent="0.25">
      <c r="AM286" t="s">
        <v>427</v>
      </c>
      <c r="AN286">
        <v>0</v>
      </c>
    </row>
    <row r="287" spans="39:41" x14ac:dyDescent="0.25">
      <c r="AN287" t="s">
        <v>372</v>
      </c>
    </row>
    <row r="288" spans="39:41" x14ac:dyDescent="0.25">
      <c r="AM288" t="s">
        <v>429</v>
      </c>
      <c r="AN288">
        <v>0</v>
      </c>
    </row>
    <row r="289" spans="39:44" x14ac:dyDescent="0.25">
      <c r="AN289" t="s">
        <v>372</v>
      </c>
    </row>
    <row r="290" spans="39:44" x14ac:dyDescent="0.25">
      <c r="AM290" t="s">
        <v>443</v>
      </c>
      <c r="AN290">
        <v>0</v>
      </c>
    </row>
    <row r="291" spans="39:44" x14ac:dyDescent="0.25">
      <c r="AN291" t="s">
        <v>372</v>
      </c>
    </row>
    <row r="292" spans="39:44" x14ac:dyDescent="0.25">
      <c r="AM292" t="s">
        <v>448</v>
      </c>
      <c r="AN292">
        <v>6.53894E-3</v>
      </c>
    </row>
    <row r="293" spans="39:44" x14ac:dyDescent="0.25">
      <c r="AN293" t="s">
        <v>372</v>
      </c>
    </row>
    <row r="296" spans="39:44" x14ac:dyDescent="0.25">
      <c r="AM296" t="s">
        <v>375</v>
      </c>
    </row>
    <row r="298" spans="39:44" x14ac:dyDescent="0.25">
      <c r="AM298">
        <v>0</v>
      </c>
      <c r="AN298" t="s">
        <v>442</v>
      </c>
      <c r="AO298" t="s">
        <v>427</v>
      </c>
      <c r="AP298" t="s">
        <v>429</v>
      </c>
      <c r="AQ298" t="s">
        <v>443</v>
      </c>
      <c r="AR298" t="s">
        <v>448</v>
      </c>
    </row>
    <row r="299" spans="39:44" x14ac:dyDescent="0.25">
      <c r="AM299" t="s">
        <v>370</v>
      </c>
      <c r="AN299">
        <v>59.61</v>
      </c>
      <c r="AO299">
        <v>0</v>
      </c>
      <c r="AP299">
        <v>4.8600000000000003</v>
      </c>
      <c r="AQ299">
        <v>35.53</v>
      </c>
      <c r="AR299">
        <v>0</v>
      </c>
    </row>
    <row r="300" spans="39:44" x14ac:dyDescent="0.25">
      <c r="AM300" t="s">
        <v>371</v>
      </c>
      <c r="AN300" t="s">
        <v>372</v>
      </c>
      <c r="AO300" t="s">
        <v>372</v>
      </c>
      <c r="AP300" t="s">
        <v>372</v>
      </c>
      <c r="AQ300" t="s">
        <v>372</v>
      </c>
      <c r="AR300" t="s">
        <v>372</v>
      </c>
    </row>
    <row r="301" spans="39:44" x14ac:dyDescent="0.25">
      <c r="AM301">
        <v>20</v>
      </c>
      <c r="AN301" t="s">
        <v>442</v>
      </c>
      <c r="AO301" t="s">
        <v>427</v>
      </c>
      <c r="AP301" t="s">
        <v>429</v>
      </c>
      <c r="AQ301" t="s">
        <v>443</v>
      </c>
      <c r="AR301" t="s">
        <v>448</v>
      </c>
    </row>
    <row r="302" spans="39:44" x14ac:dyDescent="0.25">
      <c r="AM302" t="s">
        <v>370</v>
      </c>
      <c r="AN302">
        <v>78.06</v>
      </c>
      <c r="AO302">
        <v>0.54</v>
      </c>
      <c r="AP302">
        <v>0.08</v>
      </c>
      <c r="AQ302">
        <v>21.32</v>
      </c>
      <c r="AR302">
        <v>0</v>
      </c>
    </row>
    <row r="303" spans="39:44" x14ac:dyDescent="0.25">
      <c r="AM303" t="s">
        <v>371</v>
      </c>
      <c r="AN303" t="s">
        <v>372</v>
      </c>
      <c r="AO303" t="s">
        <v>372</v>
      </c>
      <c r="AP303" t="s">
        <v>372</v>
      </c>
      <c r="AQ303" t="s">
        <v>372</v>
      </c>
      <c r="AR303" t="s">
        <v>372</v>
      </c>
    </row>
    <row r="304" spans="39:44" x14ac:dyDescent="0.25">
      <c r="AM304">
        <v>40</v>
      </c>
      <c r="AN304" t="s">
        <v>442</v>
      </c>
      <c r="AO304" t="s">
        <v>427</v>
      </c>
      <c r="AP304" t="s">
        <v>429</v>
      </c>
      <c r="AQ304" t="s">
        <v>443</v>
      </c>
      <c r="AR304" t="s">
        <v>448</v>
      </c>
    </row>
    <row r="305" spans="39:44" x14ac:dyDescent="0.25">
      <c r="AM305" t="s">
        <v>370</v>
      </c>
      <c r="AN305">
        <v>71.8</v>
      </c>
      <c r="AO305">
        <v>0</v>
      </c>
      <c r="AP305">
        <v>4.29</v>
      </c>
      <c r="AQ305">
        <v>23.91</v>
      </c>
      <c r="AR305">
        <v>0</v>
      </c>
    </row>
    <row r="306" spans="39:44" x14ac:dyDescent="0.25">
      <c r="AM306" t="s">
        <v>371</v>
      </c>
      <c r="AN306" t="s">
        <v>372</v>
      </c>
      <c r="AO306" t="s">
        <v>372</v>
      </c>
      <c r="AP306" t="s">
        <v>372</v>
      </c>
      <c r="AQ306" t="s">
        <v>372</v>
      </c>
      <c r="AR306" t="s">
        <v>372</v>
      </c>
    </row>
    <row r="307" spans="39:44" x14ac:dyDescent="0.25">
      <c r="AM307">
        <v>60</v>
      </c>
      <c r="AN307" t="s">
        <v>442</v>
      </c>
      <c r="AO307" t="s">
        <v>427</v>
      </c>
      <c r="AP307" t="s">
        <v>429</v>
      </c>
      <c r="AQ307" t="s">
        <v>443</v>
      </c>
      <c r="AR307" t="s">
        <v>448</v>
      </c>
    </row>
    <row r="308" spans="39:44" x14ac:dyDescent="0.25">
      <c r="AM308" t="s">
        <v>370</v>
      </c>
      <c r="AN308">
        <v>53.84</v>
      </c>
      <c r="AO308">
        <v>0</v>
      </c>
      <c r="AP308">
        <v>9.31</v>
      </c>
      <c r="AQ308">
        <v>36.85</v>
      </c>
      <c r="AR308">
        <v>0</v>
      </c>
    </row>
    <row r="309" spans="39:44" x14ac:dyDescent="0.25">
      <c r="AM309" t="s">
        <v>371</v>
      </c>
      <c r="AN309" t="s">
        <v>372</v>
      </c>
      <c r="AO309" t="s">
        <v>372</v>
      </c>
      <c r="AP309" t="s">
        <v>372</v>
      </c>
      <c r="AQ309" t="s">
        <v>372</v>
      </c>
      <c r="AR309" t="s">
        <v>372</v>
      </c>
    </row>
    <row r="310" spans="39:44" x14ac:dyDescent="0.25">
      <c r="AM310">
        <v>80</v>
      </c>
      <c r="AN310" t="s">
        <v>442</v>
      </c>
      <c r="AO310" t="s">
        <v>427</v>
      </c>
      <c r="AP310" t="s">
        <v>429</v>
      </c>
      <c r="AQ310" t="s">
        <v>443</v>
      </c>
      <c r="AR310" t="s">
        <v>448</v>
      </c>
    </row>
    <row r="311" spans="39:44" x14ac:dyDescent="0.25">
      <c r="AM311" t="s">
        <v>370</v>
      </c>
      <c r="AN311">
        <v>0</v>
      </c>
      <c r="AO311">
        <v>3.58</v>
      </c>
      <c r="AP311">
        <v>0.24</v>
      </c>
      <c r="AQ311">
        <v>96.19</v>
      </c>
      <c r="AR311">
        <v>0</v>
      </c>
    </row>
    <row r="312" spans="39:44" x14ac:dyDescent="0.25">
      <c r="AM312" t="s">
        <v>371</v>
      </c>
      <c r="AN312" t="s">
        <v>372</v>
      </c>
      <c r="AO312" t="s">
        <v>372</v>
      </c>
      <c r="AP312" t="s">
        <v>372</v>
      </c>
      <c r="AQ312" t="s">
        <v>372</v>
      </c>
      <c r="AR312" t="s">
        <v>372</v>
      </c>
    </row>
    <row r="313" spans="39:44" x14ac:dyDescent="0.25">
      <c r="AM313">
        <v>100</v>
      </c>
      <c r="AN313" t="s">
        <v>442</v>
      </c>
      <c r="AO313" t="s">
        <v>427</v>
      </c>
      <c r="AP313" t="s">
        <v>429</v>
      </c>
      <c r="AQ313" t="s">
        <v>443</v>
      </c>
      <c r="AR313" t="s">
        <v>448</v>
      </c>
    </row>
    <row r="314" spans="39:44" x14ac:dyDescent="0.25">
      <c r="AM314" t="s">
        <v>370</v>
      </c>
      <c r="AN314">
        <v>28.5</v>
      </c>
      <c r="AO314">
        <v>0</v>
      </c>
      <c r="AP314">
        <v>0</v>
      </c>
      <c r="AQ314">
        <v>71.489999999999995</v>
      </c>
      <c r="AR314">
        <v>0.01</v>
      </c>
    </row>
    <row r="315" spans="39:44" x14ac:dyDescent="0.25">
      <c r="AM315" t="s">
        <v>371</v>
      </c>
      <c r="AN315" t="s">
        <v>372</v>
      </c>
      <c r="AO315" t="s">
        <v>372</v>
      </c>
      <c r="AP315" t="s">
        <v>372</v>
      </c>
      <c r="AQ315" t="s">
        <v>372</v>
      </c>
      <c r="AR315" t="s">
        <v>372</v>
      </c>
    </row>
    <row r="316" spans="39:44" x14ac:dyDescent="0.25">
      <c r="AM316">
        <v>120</v>
      </c>
      <c r="AN316" t="s">
        <v>442</v>
      </c>
      <c r="AO316" t="s">
        <v>427</v>
      </c>
      <c r="AP316" t="s">
        <v>429</v>
      </c>
      <c r="AQ316" t="s">
        <v>443</v>
      </c>
      <c r="AR316" t="s">
        <v>448</v>
      </c>
    </row>
    <row r="317" spans="39:44" x14ac:dyDescent="0.25">
      <c r="AM317" t="s">
        <v>370</v>
      </c>
      <c r="AN317">
        <v>35.67</v>
      </c>
      <c r="AO317">
        <v>17.510000000000002</v>
      </c>
      <c r="AP317">
        <v>4.29</v>
      </c>
      <c r="AQ317">
        <v>42.52</v>
      </c>
      <c r="AR317">
        <v>0</v>
      </c>
    </row>
    <row r="318" spans="39:44" x14ac:dyDescent="0.25">
      <c r="AM318" t="s">
        <v>371</v>
      </c>
      <c r="AN318" t="s">
        <v>372</v>
      </c>
      <c r="AO318" t="s">
        <v>372</v>
      </c>
      <c r="AP318" t="s">
        <v>372</v>
      </c>
      <c r="AQ318" t="s">
        <v>372</v>
      </c>
      <c r="AR318" t="s">
        <v>372</v>
      </c>
    </row>
    <row r="319" spans="39:44" x14ac:dyDescent="0.25">
      <c r="AM319">
        <v>140</v>
      </c>
      <c r="AN319" t="s">
        <v>442</v>
      </c>
      <c r="AO319" t="s">
        <v>427</v>
      </c>
      <c r="AP319" t="s">
        <v>429</v>
      </c>
      <c r="AQ319" t="s">
        <v>443</v>
      </c>
      <c r="AR319" t="s">
        <v>448</v>
      </c>
    </row>
    <row r="320" spans="39:44" x14ac:dyDescent="0.25">
      <c r="AM320" t="s">
        <v>370</v>
      </c>
      <c r="AN320">
        <v>93.61</v>
      </c>
      <c r="AO320">
        <v>0</v>
      </c>
      <c r="AP320">
        <v>3.06</v>
      </c>
      <c r="AQ320">
        <v>3.33</v>
      </c>
      <c r="AR320">
        <v>0</v>
      </c>
    </row>
    <row r="321" spans="39:44" x14ac:dyDescent="0.25">
      <c r="AM321" t="s">
        <v>371</v>
      </c>
      <c r="AN321" t="s">
        <v>372</v>
      </c>
      <c r="AO321" t="s">
        <v>372</v>
      </c>
      <c r="AP321" t="s">
        <v>372</v>
      </c>
      <c r="AQ321" t="s">
        <v>372</v>
      </c>
      <c r="AR321" t="s">
        <v>372</v>
      </c>
    </row>
    <row r="322" spans="39:44" x14ac:dyDescent="0.25">
      <c r="AM322">
        <v>160</v>
      </c>
      <c r="AN322" t="s">
        <v>442</v>
      </c>
      <c r="AO322" t="s">
        <v>427</v>
      </c>
      <c r="AP322" t="s">
        <v>429</v>
      </c>
      <c r="AQ322" t="s">
        <v>443</v>
      </c>
      <c r="AR322" t="s">
        <v>448</v>
      </c>
    </row>
    <row r="323" spans="39:44" x14ac:dyDescent="0.25">
      <c r="AM323" t="s">
        <v>370</v>
      </c>
      <c r="AN323">
        <v>0</v>
      </c>
      <c r="AO323">
        <v>11.32</v>
      </c>
      <c r="AP323">
        <v>7.24</v>
      </c>
      <c r="AQ323">
        <v>81.42</v>
      </c>
      <c r="AR323">
        <v>0.01</v>
      </c>
    </row>
    <row r="324" spans="39:44" x14ac:dyDescent="0.25">
      <c r="AM324" t="s">
        <v>371</v>
      </c>
      <c r="AN324" t="s">
        <v>372</v>
      </c>
      <c r="AO324" t="s">
        <v>372</v>
      </c>
      <c r="AP324" t="s">
        <v>372</v>
      </c>
      <c r="AQ324" t="s">
        <v>372</v>
      </c>
      <c r="AR324" t="s">
        <v>372</v>
      </c>
    </row>
    <row r="325" spans="39:44" x14ac:dyDescent="0.25">
      <c r="AM325">
        <v>180</v>
      </c>
      <c r="AN325" t="s">
        <v>442</v>
      </c>
      <c r="AO325" t="s">
        <v>427</v>
      </c>
      <c r="AP325" t="s">
        <v>429</v>
      </c>
      <c r="AQ325" t="s">
        <v>443</v>
      </c>
      <c r="AR325" t="s">
        <v>448</v>
      </c>
    </row>
    <row r="326" spans="39:44" x14ac:dyDescent="0.25">
      <c r="AM326" t="s">
        <v>370</v>
      </c>
      <c r="AN326">
        <v>65.08</v>
      </c>
      <c r="AO326">
        <v>15.38</v>
      </c>
      <c r="AP326">
        <v>10.73</v>
      </c>
      <c r="AQ326">
        <v>8.8000000000000007</v>
      </c>
      <c r="AR326">
        <v>0</v>
      </c>
    </row>
    <row r="327" spans="39:44" x14ac:dyDescent="0.25">
      <c r="AM327" t="s">
        <v>371</v>
      </c>
      <c r="AN327" t="s">
        <v>372</v>
      </c>
      <c r="AO327" t="s">
        <v>372</v>
      </c>
      <c r="AP327" t="s">
        <v>372</v>
      </c>
      <c r="AQ327" t="s">
        <v>372</v>
      </c>
      <c r="AR327" t="s">
        <v>372</v>
      </c>
    </row>
    <row r="328" spans="39:44" x14ac:dyDescent="0.25">
      <c r="AM328">
        <v>200</v>
      </c>
      <c r="AN328" t="s">
        <v>442</v>
      </c>
      <c r="AO328" t="s">
        <v>427</v>
      </c>
      <c r="AP328" t="s">
        <v>429</v>
      </c>
      <c r="AQ328" t="s">
        <v>443</v>
      </c>
      <c r="AR328" t="s">
        <v>448</v>
      </c>
    </row>
    <row r="329" spans="39:44" x14ac:dyDescent="0.25">
      <c r="AM329" t="s">
        <v>370</v>
      </c>
      <c r="AN329">
        <v>0</v>
      </c>
      <c r="AO329">
        <v>0</v>
      </c>
      <c r="AP329">
        <v>0</v>
      </c>
      <c r="AQ329">
        <v>0</v>
      </c>
      <c r="AR329">
        <v>100</v>
      </c>
    </row>
    <row r="330" spans="39:44" x14ac:dyDescent="0.25">
      <c r="AM330" t="s">
        <v>371</v>
      </c>
      <c r="AN330" t="s">
        <v>372</v>
      </c>
      <c r="AO330" t="s">
        <v>372</v>
      </c>
      <c r="AP330" t="s">
        <v>372</v>
      </c>
      <c r="AQ330" t="s">
        <v>372</v>
      </c>
      <c r="AR330" t="s">
        <v>372</v>
      </c>
    </row>
    <row r="332" spans="39:44" x14ac:dyDescent="0.25">
      <c r="AM332" t="s">
        <v>376</v>
      </c>
    </row>
    <row r="334" spans="39:44" x14ac:dyDescent="0.25">
      <c r="AM334">
        <v>0</v>
      </c>
      <c r="AN334" t="s">
        <v>442</v>
      </c>
      <c r="AO334" t="s">
        <v>427</v>
      </c>
      <c r="AP334" t="s">
        <v>429</v>
      </c>
      <c r="AQ334" t="s">
        <v>443</v>
      </c>
      <c r="AR334" t="s">
        <v>448</v>
      </c>
    </row>
    <row r="335" spans="39:44" x14ac:dyDescent="0.25">
      <c r="AM335" t="s">
        <v>365</v>
      </c>
      <c r="AN335">
        <v>971.93600000000004</v>
      </c>
      <c r="AO335">
        <v>4.35018E-2</v>
      </c>
      <c r="AP335">
        <v>79.2166</v>
      </c>
      <c r="AQ335">
        <v>579.38</v>
      </c>
      <c r="AR335">
        <v>6.5388800000000004E-3</v>
      </c>
    </row>
    <row r="336" spans="39:44" x14ac:dyDescent="0.25">
      <c r="AM336" t="s">
        <v>371</v>
      </c>
      <c r="AN336" t="s">
        <v>372</v>
      </c>
      <c r="AO336" t="s">
        <v>372</v>
      </c>
      <c r="AP336" t="s">
        <v>372</v>
      </c>
      <c r="AQ336" t="s">
        <v>372</v>
      </c>
      <c r="AR336" t="s">
        <v>372</v>
      </c>
    </row>
    <row r="337" spans="39:44" x14ac:dyDescent="0.25">
      <c r="AM337">
        <v>20</v>
      </c>
      <c r="AN337" t="s">
        <v>442</v>
      </c>
      <c r="AO337" t="s">
        <v>427</v>
      </c>
      <c r="AP337" t="s">
        <v>429</v>
      </c>
      <c r="AQ337" t="s">
        <v>443</v>
      </c>
      <c r="AR337" t="s">
        <v>448</v>
      </c>
    </row>
    <row r="338" spans="39:44" x14ac:dyDescent="0.25">
      <c r="AM338" t="s">
        <v>365</v>
      </c>
      <c r="AN338">
        <v>2148.38</v>
      </c>
      <c r="AO338">
        <v>14.8103</v>
      </c>
      <c r="AP338">
        <v>2.3271500000000001</v>
      </c>
      <c r="AQ338">
        <v>586.71799999999996</v>
      </c>
      <c r="AR338">
        <v>6.5370100000000002E-3</v>
      </c>
    </row>
    <row r="339" spans="39:44" x14ac:dyDescent="0.25">
      <c r="AM339" t="s">
        <v>371</v>
      </c>
      <c r="AN339" t="s">
        <v>372</v>
      </c>
      <c r="AO339" t="s">
        <v>372</v>
      </c>
      <c r="AP339" t="s">
        <v>372</v>
      </c>
      <c r="AQ339" t="s">
        <v>372</v>
      </c>
      <c r="AR339" t="s">
        <v>372</v>
      </c>
    </row>
    <row r="340" spans="39:44" x14ac:dyDescent="0.25">
      <c r="AM340">
        <v>40</v>
      </c>
      <c r="AN340" t="s">
        <v>442</v>
      </c>
      <c r="AO340" t="s">
        <v>427</v>
      </c>
      <c r="AP340" t="s">
        <v>429</v>
      </c>
      <c r="AQ340" t="s">
        <v>443</v>
      </c>
      <c r="AR340" t="s">
        <v>448</v>
      </c>
    </row>
    <row r="341" spans="39:44" x14ac:dyDescent="0.25">
      <c r="AM341" t="s">
        <v>365</v>
      </c>
      <c r="AN341">
        <v>2584.63</v>
      </c>
      <c r="AO341">
        <v>0</v>
      </c>
      <c r="AP341">
        <v>154.49100000000001</v>
      </c>
      <c r="AQ341">
        <v>860.84400000000005</v>
      </c>
      <c r="AR341">
        <v>6.5364799999999999E-3</v>
      </c>
    </row>
    <row r="342" spans="39:44" x14ac:dyDescent="0.25">
      <c r="AM342" t="s">
        <v>371</v>
      </c>
      <c r="AN342" t="s">
        <v>372</v>
      </c>
      <c r="AO342" t="s">
        <v>372</v>
      </c>
      <c r="AP342" t="s">
        <v>372</v>
      </c>
      <c r="AQ342" t="s">
        <v>372</v>
      </c>
      <c r="AR342" t="s">
        <v>372</v>
      </c>
    </row>
    <row r="343" spans="39:44" x14ac:dyDescent="0.25">
      <c r="AM343">
        <v>60</v>
      </c>
      <c r="AN343" t="s">
        <v>442</v>
      </c>
      <c r="AO343" t="s">
        <v>427</v>
      </c>
      <c r="AP343" t="s">
        <v>429</v>
      </c>
      <c r="AQ343" t="s">
        <v>443</v>
      </c>
      <c r="AR343" t="s">
        <v>448</v>
      </c>
    </row>
    <row r="344" spans="39:44" x14ac:dyDescent="0.25">
      <c r="AM344" t="s">
        <v>365</v>
      </c>
      <c r="AN344">
        <v>718.26900000000001</v>
      </c>
      <c r="AO344">
        <v>0</v>
      </c>
      <c r="AP344">
        <v>124.25</v>
      </c>
      <c r="AQ344">
        <v>491.58699999999999</v>
      </c>
      <c r="AR344">
        <v>6.5388099999999999E-3</v>
      </c>
    </row>
    <row r="345" spans="39:44" x14ac:dyDescent="0.25">
      <c r="AM345" t="s">
        <v>371</v>
      </c>
      <c r="AN345" t="s">
        <v>372</v>
      </c>
      <c r="AO345" t="s">
        <v>372</v>
      </c>
      <c r="AP345" t="s">
        <v>372</v>
      </c>
      <c r="AQ345" t="s">
        <v>372</v>
      </c>
      <c r="AR345" t="s">
        <v>372</v>
      </c>
    </row>
    <row r="346" spans="39:44" x14ac:dyDescent="0.25">
      <c r="AM346">
        <v>80</v>
      </c>
      <c r="AN346" t="s">
        <v>442</v>
      </c>
      <c r="AO346" t="s">
        <v>427</v>
      </c>
      <c r="AP346" t="s">
        <v>429</v>
      </c>
      <c r="AQ346" t="s">
        <v>443</v>
      </c>
      <c r="AR346" t="s">
        <v>448</v>
      </c>
    </row>
    <row r="347" spans="39:44" x14ac:dyDescent="0.25">
      <c r="AM347" t="s">
        <v>365</v>
      </c>
      <c r="AN347" s="13">
        <v>2.9776799999999999E-12</v>
      </c>
      <c r="AO347">
        <v>22.921299999999999</v>
      </c>
      <c r="AP347">
        <v>1.5074099999999999</v>
      </c>
      <c r="AQ347">
        <v>616.13900000000001</v>
      </c>
      <c r="AR347">
        <v>6.5390800000000001E-3</v>
      </c>
    </row>
    <row r="348" spans="39:44" x14ac:dyDescent="0.25">
      <c r="AM348" t="s">
        <v>371</v>
      </c>
      <c r="AN348" t="s">
        <v>372</v>
      </c>
      <c r="AO348" t="s">
        <v>372</v>
      </c>
      <c r="AP348" t="s">
        <v>372</v>
      </c>
      <c r="AQ348" t="s">
        <v>372</v>
      </c>
      <c r="AR348" t="s">
        <v>372</v>
      </c>
    </row>
    <row r="349" spans="39:44" x14ac:dyDescent="0.25">
      <c r="AM349">
        <v>100</v>
      </c>
      <c r="AN349" t="s">
        <v>442</v>
      </c>
      <c r="AO349" t="s">
        <v>427</v>
      </c>
      <c r="AP349" t="s">
        <v>429</v>
      </c>
      <c r="AQ349" t="s">
        <v>443</v>
      </c>
      <c r="AR349" t="s">
        <v>448</v>
      </c>
    </row>
    <row r="350" spans="39:44" x14ac:dyDescent="0.25">
      <c r="AM350" t="s">
        <v>365</v>
      </c>
      <c r="AN350">
        <v>26.8811</v>
      </c>
      <c r="AO350">
        <v>0</v>
      </c>
      <c r="AP350">
        <v>0</v>
      </c>
      <c r="AQ350">
        <v>67.427700000000002</v>
      </c>
      <c r="AR350">
        <v>6.5388099999999999E-3</v>
      </c>
    </row>
    <row r="351" spans="39:44" x14ac:dyDescent="0.25">
      <c r="AM351" t="s">
        <v>371</v>
      </c>
      <c r="AN351" t="s">
        <v>372</v>
      </c>
      <c r="AO351" t="s">
        <v>372</v>
      </c>
      <c r="AP351" t="s">
        <v>372</v>
      </c>
      <c r="AQ351" t="s">
        <v>372</v>
      </c>
      <c r="AR351" t="s">
        <v>372</v>
      </c>
    </row>
    <row r="352" spans="39:44" x14ac:dyDescent="0.25">
      <c r="AM352">
        <v>120</v>
      </c>
      <c r="AN352" t="s">
        <v>442</v>
      </c>
      <c r="AO352" t="s">
        <v>427</v>
      </c>
      <c r="AP352" t="s">
        <v>429</v>
      </c>
      <c r="AQ352" t="s">
        <v>443</v>
      </c>
      <c r="AR352" t="s">
        <v>448</v>
      </c>
    </row>
    <row r="353" spans="39:44" x14ac:dyDescent="0.25">
      <c r="AM353" t="s">
        <v>365</v>
      </c>
      <c r="AN353">
        <v>74.068100000000001</v>
      </c>
      <c r="AO353">
        <v>36.360500000000002</v>
      </c>
      <c r="AP353">
        <v>8.9093199999999992</v>
      </c>
      <c r="AQ353">
        <v>88.296899999999994</v>
      </c>
      <c r="AR353">
        <v>6.5388099999999999E-3</v>
      </c>
    </row>
    <row r="354" spans="39:44" x14ac:dyDescent="0.25">
      <c r="AM354" t="s">
        <v>371</v>
      </c>
      <c r="AN354" t="s">
        <v>372</v>
      </c>
      <c r="AO354" t="s">
        <v>372</v>
      </c>
      <c r="AP354" t="s">
        <v>372</v>
      </c>
      <c r="AQ354" t="s">
        <v>372</v>
      </c>
      <c r="AR354" t="s">
        <v>372</v>
      </c>
    </row>
    <row r="355" spans="39:44" x14ac:dyDescent="0.25">
      <c r="AM355">
        <v>140</v>
      </c>
      <c r="AN355" t="s">
        <v>442</v>
      </c>
      <c r="AO355" t="s">
        <v>427</v>
      </c>
      <c r="AP355" t="s">
        <v>429</v>
      </c>
      <c r="AQ355" t="s">
        <v>443</v>
      </c>
      <c r="AR355" t="s">
        <v>448</v>
      </c>
    </row>
    <row r="356" spans="39:44" x14ac:dyDescent="0.25">
      <c r="AM356" t="s">
        <v>365</v>
      </c>
      <c r="AN356">
        <v>151.53100000000001</v>
      </c>
      <c r="AO356">
        <v>0</v>
      </c>
      <c r="AP356">
        <v>4.95</v>
      </c>
      <c r="AQ356">
        <v>5.3843399999999999</v>
      </c>
      <c r="AR356">
        <v>6.5381800000000002E-3</v>
      </c>
    </row>
    <row r="357" spans="39:44" x14ac:dyDescent="0.25">
      <c r="AM357" t="s">
        <v>371</v>
      </c>
      <c r="AN357" t="s">
        <v>372</v>
      </c>
      <c r="AO357" t="s">
        <v>372</v>
      </c>
      <c r="AP357" t="s">
        <v>372</v>
      </c>
      <c r="AQ357" t="s">
        <v>372</v>
      </c>
      <c r="AR357" t="s">
        <v>372</v>
      </c>
    </row>
    <row r="358" spans="39:44" x14ac:dyDescent="0.25">
      <c r="AM358">
        <v>160</v>
      </c>
      <c r="AN358" t="s">
        <v>442</v>
      </c>
      <c r="AO358" t="s">
        <v>427</v>
      </c>
      <c r="AP358" t="s">
        <v>429</v>
      </c>
      <c r="AQ358" t="s">
        <v>443</v>
      </c>
      <c r="AR358" t="s">
        <v>448</v>
      </c>
    </row>
    <row r="359" spans="39:44" x14ac:dyDescent="0.25">
      <c r="AM359" t="s">
        <v>365</v>
      </c>
      <c r="AN359">
        <v>0</v>
      </c>
      <c r="AO359">
        <v>7.0186299999999999</v>
      </c>
      <c r="AP359">
        <v>4.4896700000000003</v>
      </c>
      <c r="AQ359">
        <v>50.459899999999998</v>
      </c>
      <c r="AR359">
        <v>6.5370799999999998E-3</v>
      </c>
    </row>
    <row r="360" spans="39:44" x14ac:dyDescent="0.25">
      <c r="AM360" t="s">
        <v>371</v>
      </c>
      <c r="AN360" t="s">
        <v>372</v>
      </c>
      <c r="AO360" t="s">
        <v>372</v>
      </c>
      <c r="AP360" t="s">
        <v>372</v>
      </c>
      <c r="AQ360" t="s">
        <v>372</v>
      </c>
      <c r="AR360" t="s">
        <v>372</v>
      </c>
    </row>
    <row r="361" spans="39:44" x14ac:dyDescent="0.25">
      <c r="AM361">
        <v>180</v>
      </c>
      <c r="AN361" t="s">
        <v>442</v>
      </c>
      <c r="AO361" t="s">
        <v>427</v>
      </c>
      <c r="AP361" t="s">
        <v>429</v>
      </c>
      <c r="AQ361" t="s">
        <v>443</v>
      </c>
      <c r="AR361" t="s">
        <v>448</v>
      </c>
    </row>
    <row r="362" spans="39:44" x14ac:dyDescent="0.25">
      <c r="AM362" t="s">
        <v>365</v>
      </c>
      <c r="AN362">
        <v>102.18600000000001</v>
      </c>
      <c r="AO362">
        <v>24.1511</v>
      </c>
      <c r="AP362">
        <v>16.852799999999998</v>
      </c>
      <c r="AQ362">
        <v>13.814299999999999</v>
      </c>
      <c r="AR362">
        <v>6.5364799999999999E-3</v>
      </c>
    </row>
    <row r="363" spans="39:44" x14ac:dyDescent="0.25">
      <c r="AM363" t="s">
        <v>371</v>
      </c>
      <c r="AN363" t="s">
        <v>372</v>
      </c>
      <c r="AO363" t="s">
        <v>372</v>
      </c>
      <c r="AP363" t="s">
        <v>372</v>
      </c>
      <c r="AQ363" t="s">
        <v>372</v>
      </c>
      <c r="AR363" t="s">
        <v>372</v>
      </c>
    </row>
    <row r="364" spans="39:44" x14ac:dyDescent="0.25">
      <c r="AM364">
        <v>200</v>
      </c>
      <c r="AN364" t="s">
        <v>442</v>
      </c>
      <c r="AO364" t="s">
        <v>427</v>
      </c>
      <c r="AP364" t="s">
        <v>429</v>
      </c>
      <c r="AQ364" t="s">
        <v>443</v>
      </c>
      <c r="AR364" t="s">
        <v>448</v>
      </c>
    </row>
    <row r="365" spans="39:44" x14ac:dyDescent="0.25">
      <c r="AM365" t="s">
        <v>365</v>
      </c>
      <c r="AN365">
        <v>0</v>
      </c>
      <c r="AO365">
        <v>0</v>
      </c>
      <c r="AP365">
        <v>0</v>
      </c>
      <c r="AQ365">
        <v>0</v>
      </c>
      <c r="AR365">
        <v>6.53894E-3</v>
      </c>
    </row>
    <row r="366" spans="39:44" x14ac:dyDescent="0.25">
      <c r="AM366" t="s">
        <v>371</v>
      </c>
      <c r="AN366" t="s">
        <v>372</v>
      </c>
      <c r="AO366" t="s">
        <v>372</v>
      </c>
      <c r="AP366" t="s">
        <v>372</v>
      </c>
      <c r="AQ366" t="s">
        <v>372</v>
      </c>
      <c r="AR366" t="s">
        <v>372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1:Z208"/>
  <sheetViews>
    <sheetView topLeftCell="E1" workbookViewId="0">
      <selection activeCell="R17" sqref="R17"/>
    </sheetView>
  </sheetViews>
  <sheetFormatPr defaultRowHeight="15" x14ac:dyDescent="0.25"/>
  <cols>
    <col min="16" max="16" width="13.42578125" customWidth="1"/>
    <col min="17" max="18" width="12.7109375" bestFit="1" customWidth="1"/>
    <col min="19" max="19" width="7" customWidth="1"/>
    <col min="20" max="20" width="6" customWidth="1"/>
    <col min="21" max="21" width="9" customWidth="1"/>
    <col min="22" max="22" width="7.85546875" customWidth="1"/>
    <col min="25" max="25" width="11.85546875" customWidth="1"/>
  </cols>
  <sheetData>
    <row r="11" spans="5:26" x14ac:dyDescent="0.25">
      <c r="H11" t="s">
        <v>1</v>
      </c>
      <c r="K11" t="s">
        <v>2</v>
      </c>
    </row>
    <row r="13" spans="5:26" x14ac:dyDescent="0.25">
      <c r="F13" t="s">
        <v>3</v>
      </c>
      <c r="G13" t="s">
        <v>4</v>
      </c>
      <c r="H13" t="s">
        <v>873</v>
      </c>
      <c r="I13" t="s">
        <v>871</v>
      </c>
      <c r="K13" t="s">
        <v>873</v>
      </c>
      <c r="L13" t="s">
        <v>871</v>
      </c>
      <c r="P13" t="s">
        <v>878</v>
      </c>
    </row>
    <row r="14" spans="5:26" x14ac:dyDescent="0.25">
      <c r="E14" t="s">
        <v>878</v>
      </c>
      <c r="F14">
        <v>1</v>
      </c>
      <c r="G14">
        <v>0</v>
      </c>
      <c r="H14">
        <v>100</v>
      </c>
      <c r="I14">
        <v>0</v>
      </c>
      <c r="K14">
        <v>152.066</v>
      </c>
      <c r="L14">
        <v>0</v>
      </c>
    </row>
    <row r="15" spans="5:26" x14ac:dyDescent="0.25">
      <c r="E15" t="s">
        <v>878</v>
      </c>
      <c r="F15">
        <v>2</v>
      </c>
      <c r="G15">
        <v>20</v>
      </c>
      <c r="H15">
        <v>100</v>
      </c>
      <c r="I15">
        <v>0</v>
      </c>
      <c r="K15">
        <v>461.94299999999998</v>
      </c>
      <c r="L15">
        <v>0</v>
      </c>
      <c r="P15" t="s">
        <v>870</v>
      </c>
      <c r="Q15" t="s">
        <v>361</v>
      </c>
      <c r="R15" t="s">
        <v>362</v>
      </c>
      <c r="S15" t="s">
        <v>363</v>
      </c>
      <c r="T15" t="s">
        <v>364</v>
      </c>
      <c r="U15" t="s">
        <v>365</v>
      </c>
      <c r="V15" t="s">
        <v>366</v>
      </c>
      <c r="Y15" t="s">
        <v>871</v>
      </c>
      <c r="Z15" t="s">
        <v>873</v>
      </c>
    </row>
    <row r="16" spans="5:26" x14ac:dyDescent="0.25">
      <c r="E16" t="s">
        <v>878</v>
      </c>
      <c r="F16">
        <v>3</v>
      </c>
      <c r="G16">
        <v>40</v>
      </c>
      <c r="H16">
        <v>100</v>
      </c>
      <c r="I16">
        <v>0</v>
      </c>
      <c r="K16">
        <v>654.36400000000003</v>
      </c>
      <c r="L16">
        <v>0</v>
      </c>
      <c r="P16">
        <v>0</v>
      </c>
      <c r="Q16" t="s">
        <v>871</v>
      </c>
      <c r="R16">
        <v>1024.0999999999999</v>
      </c>
      <c r="S16">
        <v>5</v>
      </c>
      <c r="T16">
        <v>5.5890000000000004</v>
      </c>
      <c r="U16">
        <v>0</v>
      </c>
      <c r="V16">
        <v>0</v>
      </c>
      <c r="Y16">
        <f>R16</f>
        <v>1024.0999999999999</v>
      </c>
      <c r="Z16">
        <f>R17</f>
        <v>1021.5976000000001</v>
      </c>
    </row>
    <row r="17" spans="5:22" x14ac:dyDescent="0.25">
      <c r="E17" t="s">
        <v>878</v>
      </c>
      <c r="F17">
        <v>4</v>
      </c>
      <c r="G17">
        <v>60</v>
      </c>
      <c r="H17">
        <v>100</v>
      </c>
      <c r="I17">
        <v>0</v>
      </c>
      <c r="K17">
        <v>295.09500000000003</v>
      </c>
      <c r="L17">
        <v>0</v>
      </c>
      <c r="Q17" t="s">
        <v>873</v>
      </c>
      <c r="R17">
        <v>1021.5976000000001</v>
      </c>
      <c r="S17">
        <v>0.88129999999999997</v>
      </c>
      <c r="T17">
        <v>5.5890000000000004</v>
      </c>
      <c r="U17">
        <v>849.89800000000002</v>
      </c>
      <c r="V17">
        <v>100</v>
      </c>
    </row>
    <row r="18" spans="5:22" x14ac:dyDescent="0.25">
      <c r="E18" t="s">
        <v>878</v>
      </c>
      <c r="F18">
        <v>5</v>
      </c>
      <c r="G18">
        <v>80</v>
      </c>
      <c r="H18">
        <v>100</v>
      </c>
      <c r="I18">
        <v>0</v>
      </c>
      <c r="K18">
        <v>132.416</v>
      </c>
      <c r="L18">
        <v>0</v>
      </c>
      <c r="P18">
        <v>20</v>
      </c>
      <c r="Q18" t="s">
        <v>871</v>
      </c>
      <c r="R18">
        <v>1023.3</v>
      </c>
      <c r="S18">
        <v>0.2</v>
      </c>
      <c r="T18">
        <v>5.5890000000000004</v>
      </c>
      <c r="U18">
        <v>0</v>
      </c>
      <c r="V18">
        <v>0</v>
      </c>
    </row>
    <row r="19" spans="5:22" x14ac:dyDescent="0.25">
      <c r="E19" t="s">
        <v>878</v>
      </c>
      <c r="F19">
        <v>6</v>
      </c>
      <c r="G19">
        <v>100</v>
      </c>
      <c r="H19">
        <v>100</v>
      </c>
      <c r="I19">
        <v>0</v>
      </c>
      <c r="K19">
        <v>58.330199999999998</v>
      </c>
      <c r="L19">
        <v>0</v>
      </c>
      <c r="Q19" t="s">
        <v>873</v>
      </c>
      <c r="R19">
        <v>1021.5819</v>
      </c>
      <c r="S19">
        <v>0.81289999999999996</v>
      </c>
      <c r="T19">
        <v>5.5890000000000004</v>
      </c>
      <c r="U19">
        <v>2581.8020000000001</v>
      </c>
      <c r="V19">
        <v>100</v>
      </c>
    </row>
    <row r="20" spans="5:22" x14ac:dyDescent="0.25">
      <c r="E20" t="s">
        <v>878</v>
      </c>
      <c r="F20">
        <v>7</v>
      </c>
      <c r="G20">
        <v>120</v>
      </c>
      <c r="H20">
        <v>72.94</v>
      </c>
      <c r="I20">
        <v>27.06</v>
      </c>
      <c r="K20">
        <v>30.508400000000002</v>
      </c>
      <c r="L20">
        <v>11.320600000000001</v>
      </c>
      <c r="P20">
        <v>40</v>
      </c>
      <c r="Q20" t="s">
        <v>871</v>
      </c>
      <c r="R20">
        <v>1024.0999999999999</v>
      </c>
      <c r="S20">
        <v>0.2</v>
      </c>
      <c r="T20">
        <v>5.5890000000000004</v>
      </c>
      <c r="U20">
        <v>0</v>
      </c>
      <c r="V20">
        <v>0</v>
      </c>
    </row>
    <row r="21" spans="5:22" x14ac:dyDescent="0.25">
      <c r="E21" t="s">
        <v>878</v>
      </c>
      <c r="F21">
        <v>8</v>
      </c>
      <c r="G21">
        <v>140</v>
      </c>
      <c r="H21">
        <v>81.16</v>
      </c>
      <c r="I21">
        <v>18.84</v>
      </c>
      <c r="K21">
        <v>17.3352</v>
      </c>
      <c r="L21">
        <v>4.0238100000000001</v>
      </c>
      <c r="Q21" t="s">
        <v>873</v>
      </c>
      <c r="R21">
        <v>1021.563</v>
      </c>
      <c r="S21">
        <v>0.83240000000000003</v>
      </c>
      <c r="T21">
        <v>5.5890000000000004</v>
      </c>
      <c r="U21">
        <v>3657.241</v>
      </c>
      <c r="V21">
        <v>100</v>
      </c>
    </row>
    <row r="22" spans="5:22" x14ac:dyDescent="0.25">
      <c r="E22" t="s">
        <v>878</v>
      </c>
      <c r="F22">
        <v>9</v>
      </c>
      <c r="G22">
        <v>160</v>
      </c>
      <c r="H22">
        <v>89.65</v>
      </c>
      <c r="I22">
        <v>10.35</v>
      </c>
      <c r="K22">
        <v>9.7375699999999998</v>
      </c>
      <c r="L22">
        <v>1.1246</v>
      </c>
      <c r="P22">
        <v>60</v>
      </c>
      <c r="Q22" t="s">
        <v>871</v>
      </c>
      <c r="R22">
        <v>1023.3</v>
      </c>
      <c r="S22">
        <v>0.2</v>
      </c>
      <c r="T22">
        <v>5.5890000000000004</v>
      </c>
      <c r="U22">
        <v>0</v>
      </c>
      <c r="V22">
        <v>0</v>
      </c>
    </row>
    <row r="23" spans="5:22" x14ac:dyDescent="0.25">
      <c r="E23" t="s">
        <v>878</v>
      </c>
      <c r="F23">
        <v>10</v>
      </c>
      <c r="G23">
        <v>180</v>
      </c>
      <c r="H23">
        <v>100</v>
      </c>
      <c r="I23">
        <v>0</v>
      </c>
      <c r="K23">
        <v>7.3615199999999996</v>
      </c>
      <c r="L23">
        <v>0</v>
      </c>
      <c r="Q23" t="s">
        <v>873</v>
      </c>
      <c r="R23">
        <v>1021.5242</v>
      </c>
      <c r="S23">
        <v>0.83560000000000001</v>
      </c>
      <c r="T23">
        <v>5.5890000000000004</v>
      </c>
      <c r="U23">
        <v>1649.2840000000001</v>
      </c>
      <c r="V23">
        <v>100</v>
      </c>
    </row>
    <row r="24" spans="5:22" x14ac:dyDescent="0.25">
      <c r="E24" t="s">
        <v>878</v>
      </c>
      <c r="F24">
        <v>11</v>
      </c>
      <c r="G24">
        <v>200</v>
      </c>
      <c r="H24">
        <v>70.959999999999994</v>
      </c>
      <c r="I24">
        <v>29.04</v>
      </c>
      <c r="K24">
        <v>2.3987699999999998</v>
      </c>
      <c r="L24">
        <v>0.98185100000000003</v>
      </c>
      <c r="P24">
        <v>80</v>
      </c>
      <c r="Q24" t="s">
        <v>871</v>
      </c>
      <c r="R24">
        <v>1024.0999999999999</v>
      </c>
      <c r="S24">
        <v>0.2</v>
      </c>
      <c r="T24">
        <v>5.5890000000000004</v>
      </c>
      <c r="U24">
        <v>0</v>
      </c>
      <c r="V24">
        <v>0</v>
      </c>
    </row>
    <row r="25" spans="5:22" x14ac:dyDescent="0.25">
      <c r="Q25" t="s">
        <v>873</v>
      </c>
      <c r="R25">
        <v>1021.5033</v>
      </c>
      <c r="S25">
        <v>0.75329999999999997</v>
      </c>
      <c r="T25">
        <v>5.5890000000000004</v>
      </c>
      <c r="U25">
        <v>740.072</v>
      </c>
      <c r="V25">
        <v>100</v>
      </c>
    </row>
    <row r="26" spans="5:22" x14ac:dyDescent="0.25">
      <c r="P26">
        <v>100</v>
      </c>
      <c r="Q26" t="s">
        <v>871</v>
      </c>
      <c r="R26">
        <v>1024.0999999999999</v>
      </c>
      <c r="S26">
        <v>0.2</v>
      </c>
      <c r="T26">
        <v>5.5890000000000004</v>
      </c>
      <c r="U26">
        <v>0</v>
      </c>
      <c r="V26">
        <v>0</v>
      </c>
    </row>
    <row r="27" spans="5:22" x14ac:dyDescent="0.25">
      <c r="Q27" t="s">
        <v>873</v>
      </c>
      <c r="R27">
        <v>1021.5212</v>
      </c>
      <c r="S27">
        <v>0.71940000000000004</v>
      </c>
      <c r="T27">
        <v>5.5890000000000004</v>
      </c>
      <c r="U27">
        <v>326.00799999999998</v>
      </c>
      <c r="V27">
        <v>100</v>
      </c>
    </row>
    <row r="28" spans="5:22" x14ac:dyDescent="0.25">
      <c r="P28">
        <v>120</v>
      </c>
      <c r="Q28" t="s">
        <v>871</v>
      </c>
      <c r="R28">
        <v>1023.3</v>
      </c>
      <c r="S28">
        <v>5</v>
      </c>
      <c r="T28">
        <v>5.5890000000000004</v>
      </c>
      <c r="U28">
        <v>63.271000000000001</v>
      </c>
      <c r="V28">
        <v>27.06</v>
      </c>
    </row>
    <row r="29" spans="5:22" x14ac:dyDescent="0.25">
      <c r="Q29" t="s">
        <v>873</v>
      </c>
      <c r="R29">
        <v>1021.456</v>
      </c>
      <c r="S29">
        <v>0.82889999999999997</v>
      </c>
      <c r="T29">
        <v>5.5890000000000004</v>
      </c>
      <c r="U29">
        <v>170.511</v>
      </c>
      <c r="V29">
        <v>72.94</v>
      </c>
    </row>
    <row r="30" spans="5:22" x14ac:dyDescent="0.25">
      <c r="P30">
        <v>140</v>
      </c>
      <c r="Q30" t="s">
        <v>871</v>
      </c>
      <c r="R30">
        <v>1023.3</v>
      </c>
      <c r="S30">
        <v>5</v>
      </c>
      <c r="T30">
        <v>5.5890000000000004</v>
      </c>
      <c r="U30">
        <v>22.489000000000001</v>
      </c>
      <c r="V30">
        <v>18.84</v>
      </c>
    </row>
    <row r="31" spans="5:22" x14ac:dyDescent="0.25">
      <c r="Q31" t="s">
        <v>873</v>
      </c>
      <c r="R31">
        <v>1021.5893</v>
      </c>
      <c r="S31">
        <v>1.1621999999999999</v>
      </c>
      <c r="T31">
        <v>5.5890000000000004</v>
      </c>
      <c r="U31">
        <v>96.885999999999996</v>
      </c>
      <c r="V31">
        <v>81.16</v>
      </c>
    </row>
    <row r="32" spans="5:22" x14ac:dyDescent="0.25">
      <c r="P32">
        <v>160</v>
      </c>
      <c r="Q32" t="s">
        <v>871</v>
      </c>
      <c r="R32">
        <v>1023.4833</v>
      </c>
      <c r="S32">
        <v>0.2</v>
      </c>
      <c r="T32">
        <v>5.5890000000000004</v>
      </c>
      <c r="U32">
        <v>6.2850000000000001</v>
      </c>
      <c r="V32">
        <v>10.35</v>
      </c>
    </row>
    <row r="33" spans="16:22" x14ac:dyDescent="0.25">
      <c r="Q33" t="s">
        <v>873</v>
      </c>
      <c r="R33">
        <v>1021.4481</v>
      </c>
      <c r="S33">
        <v>0.54679999999999995</v>
      </c>
      <c r="T33">
        <v>5.5890000000000004</v>
      </c>
      <c r="U33">
        <v>54.423000000000002</v>
      </c>
      <c r="V33">
        <v>89.65</v>
      </c>
    </row>
    <row r="34" spans="16:22" x14ac:dyDescent="0.25">
      <c r="P34">
        <v>180</v>
      </c>
      <c r="Q34" t="s">
        <v>871</v>
      </c>
      <c r="R34">
        <v>1023.3013</v>
      </c>
      <c r="S34">
        <v>5</v>
      </c>
      <c r="T34">
        <v>5.5890000000000004</v>
      </c>
      <c r="U34">
        <v>0</v>
      </c>
      <c r="V34">
        <v>0</v>
      </c>
    </row>
    <row r="35" spans="16:22" x14ac:dyDescent="0.25">
      <c r="Q35" t="s">
        <v>873</v>
      </c>
      <c r="R35">
        <v>1021.475</v>
      </c>
      <c r="S35">
        <v>0.69010000000000005</v>
      </c>
      <c r="T35">
        <v>5.5890000000000004</v>
      </c>
      <c r="U35">
        <v>41.143999999999998</v>
      </c>
      <c r="V35">
        <v>100</v>
      </c>
    </row>
    <row r="36" spans="16:22" x14ac:dyDescent="0.25">
      <c r="P36">
        <v>200</v>
      </c>
      <c r="Q36" t="s">
        <v>871</v>
      </c>
      <c r="R36">
        <v>1023.6986000000001</v>
      </c>
      <c r="S36">
        <v>1.2759</v>
      </c>
      <c r="T36">
        <v>5.5890000000000004</v>
      </c>
      <c r="U36">
        <v>5.4880000000000004</v>
      </c>
      <c r="V36">
        <v>29.04</v>
      </c>
    </row>
    <row r="37" spans="16:22" x14ac:dyDescent="0.25">
      <c r="Q37" t="s">
        <v>873</v>
      </c>
      <c r="R37">
        <v>1021.5066</v>
      </c>
      <c r="S37">
        <v>0.39190000000000003</v>
      </c>
      <c r="T37">
        <v>5.5890000000000004</v>
      </c>
      <c r="U37">
        <v>13.407</v>
      </c>
      <c r="V37">
        <v>70.959999999999994</v>
      </c>
    </row>
    <row r="40" spans="16:22" x14ac:dyDescent="0.25">
      <c r="P40" t="s">
        <v>369</v>
      </c>
    </row>
    <row r="41" spans="16:22" x14ac:dyDescent="0.25">
      <c r="P41" t="s">
        <v>361</v>
      </c>
      <c r="Q41" t="s">
        <v>370</v>
      </c>
      <c r="R41" t="s">
        <v>870</v>
      </c>
    </row>
    <row r="42" spans="16:22" x14ac:dyDescent="0.25">
      <c r="Q42" t="s">
        <v>371</v>
      </c>
    </row>
    <row r="43" spans="16:22" x14ac:dyDescent="0.25">
      <c r="P43" t="s">
        <v>871</v>
      </c>
      <c r="Q43">
        <v>0</v>
      </c>
      <c r="R43">
        <v>0</v>
      </c>
    </row>
    <row r="44" spans="16:22" x14ac:dyDescent="0.25">
      <c r="Q44" t="s">
        <v>372</v>
      </c>
    </row>
    <row r="45" spans="16:22" x14ac:dyDescent="0.25">
      <c r="P45" t="s">
        <v>873</v>
      </c>
      <c r="Q45">
        <v>100</v>
      </c>
    </row>
    <row r="46" spans="16:22" x14ac:dyDescent="0.25">
      <c r="Q46" t="s">
        <v>372</v>
      </c>
    </row>
    <row r="47" spans="16:22" x14ac:dyDescent="0.25">
      <c r="P47" t="s">
        <v>871</v>
      </c>
      <c r="Q47">
        <v>0</v>
      </c>
      <c r="R47">
        <v>20</v>
      </c>
    </row>
    <row r="48" spans="16:22" x14ac:dyDescent="0.25">
      <c r="Q48" t="s">
        <v>372</v>
      </c>
    </row>
    <row r="49" spans="16:18" x14ac:dyDescent="0.25">
      <c r="P49" t="s">
        <v>873</v>
      </c>
      <c r="Q49">
        <v>100</v>
      </c>
    </row>
    <row r="50" spans="16:18" x14ac:dyDescent="0.25">
      <c r="Q50" t="s">
        <v>372</v>
      </c>
    </row>
    <row r="51" spans="16:18" x14ac:dyDescent="0.25">
      <c r="P51" t="s">
        <v>871</v>
      </c>
      <c r="Q51">
        <v>0</v>
      </c>
      <c r="R51">
        <v>40</v>
      </c>
    </row>
    <row r="52" spans="16:18" x14ac:dyDescent="0.25">
      <c r="Q52" t="s">
        <v>372</v>
      </c>
    </row>
    <row r="53" spans="16:18" x14ac:dyDescent="0.25">
      <c r="P53" t="s">
        <v>873</v>
      </c>
      <c r="Q53">
        <v>100</v>
      </c>
    </row>
    <row r="54" spans="16:18" x14ac:dyDescent="0.25">
      <c r="Q54" t="s">
        <v>372</v>
      </c>
    </row>
    <row r="55" spans="16:18" x14ac:dyDescent="0.25">
      <c r="P55" t="s">
        <v>871</v>
      </c>
      <c r="Q55">
        <v>0</v>
      </c>
      <c r="R55">
        <v>60</v>
      </c>
    </row>
    <row r="56" spans="16:18" x14ac:dyDescent="0.25">
      <c r="Q56" t="s">
        <v>372</v>
      </c>
    </row>
    <row r="57" spans="16:18" x14ac:dyDescent="0.25">
      <c r="P57" t="s">
        <v>873</v>
      </c>
      <c r="Q57">
        <v>100</v>
      </c>
    </row>
    <row r="58" spans="16:18" x14ac:dyDescent="0.25">
      <c r="Q58" t="s">
        <v>372</v>
      </c>
    </row>
    <row r="59" spans="16:18" x14ac:dyDescent="0.25">
      <c r="P59" t="s">
        <v>871</v>
      </c>
      <c r="Q59">
        <v>0</v>
      </c>
      <c r="R59">
        <v>80</v>
      </c>
    </row>
    <row r="60" spans="16:18" x14ac:dyDescent="0.25">
      <c r="Q60" t="s">
        <v>372</v>
      </c>
    </row>
    <row r="61" spans="16:18" x14ac:dyDescent="0.25">
      <c r="P61" t="s">
        <v>873</v>
      </c>
      <c r="Q61">
        <v>100</v>
      </c>
    </row>
    <row r="62" spans="16:18" x14ac:dyDescent="0.25">
      <c r="Q62" t="s">
        <v>372</v>
      </c>
    </row>
    <row r="63" spans="16:18" x14ac:dyDescent="0.25">
      <c r="P63" t="s">
        <v>871</v>
      </c>
      <c r="Q63">
        <v>0</v>
      </c>
      <c r="R63">
        <v>100</v>
      </c>
    </row>
    <row r="64" spans="16:18" x14ac:dyDescent="0.25">
      <c r="Q64" t="s">
        <v>372</v>
      </c>
    </row>
    <row r="65" spans="16:18" x14ac:dyDescent="0.25">
      <c r="P65" t="s">
        <v>873</v>
      </c>
      <c r="Q65">
        <v>100</v>
      </c>
    </row>
    <row r="66" spans="16:18" x14ac:dyDescent="0.25">
      <c r="Q66" t="s">
        <v>372</v>
      </c>
    </row>
    <row r="67" spans="16:18" x14ac:dyDescent="0.25">
      <c r="P67" t="s">
        <v>871</v>
      </c>
      <c r="Q67">
        <v>27.06</v>
      </c>
      <c r="R67">
        <v>120</v>
      </c>
    </row>
    <row r="68" spans="16:18" x14ac:dyDescent="0.25">
      <c r="Q68" t="s">
        <v>372</v>
      </c>
    </row>
    <row r="69" spans="16:18" x14ac:dyDescent="0.25">
      <c r="P69" t="s">
        <v>873</v>
      </c>
      <c r="Q69">
        <v>72.94</v>
      </c>
    </row>
    <row r="70" spans="16:18" x14ac:dyDescent="0.25">
      <c r="Q70" t="s">
        <v>372</v>
      </c>
    </row>
    <row r="71" spans="16:18" x14ac:dyDescent="0.25">
      <c r="P71" t="s">
        <v>871</v>
      </c>
      <c r="Q71">
        <v>18.84</v>
      </c>
      <c r="R71">
        <v>140</v>
      </c>
    </row>
    <row r="72" spans="16:18" x14ac:dyDescent="0.25">
      <c r="Q72" t="s">
        <v>372</v>
      </c>
    </row>
    <row r="73" spans="16:18" x14ac:dyDescent="0.25">
      <c r="P73" t="s">
        <v>873</v>
      </c>
      <c r="Q73">
        <v>81.16</v>
      </c>
    </row>
    <row r="74" spans="16:18" x14ac:dyDescent="0.25">
      <c r="Q74" t="s">
        <v>372</v>
      </c>
    </row>
    <row r="75" spans="16:18" x14ac:dyDescent="0.25">
      <c r="P75" t="s">
        <v>871</v>
      </c>
      <c r="Q75">
        <v>10.35</v>
      </c>
      <c r="R75">
        <v>160</v>
      </c>
    </row>
    <row r="76" spans="16:18" x14ac:dyDescent="0.25">
      <c r="Q76" t="s">
        <v>372</v>
      </c>
    </row>
    <row r="77" spans="16:18" x14ac:dyDescent="0.25">
      <c r="P77" t="s">
        <v>873</v>
      </c>
      <c r="Q77">
        <v>89.65</v>
      </c>
    </row>
    <row r="78" spans="16:18" x14ac:dyDescent="0.25">
      <c r="Q78" t="s">
        <v>372</v>
      </c>
    </row>
    <row r="79" spans="16:18" x14ac:dyDescent="0.25">
      <c r="P79" t="s">
        <v>871</v>
      </c>
      <c r="Q79">
        <v>0</v>
      </c>
      <c r="R79">
        <v>180</v>
      </c>
    </row>
    <row r="80" spans="16:18" x14ac:dyDescent="0.25">
      <c r="Q80" t="s">
        <v>372</v>
      </c>
    </row>
    <row r="81" spans="16:18" x14ac:dyDescent="0.25">
      <c r="P81" t="s">
        <v>873</v>
      </c>
      <c r="Q81">
        <v>100</v>
      </c>
    </row>
    <row r="82" spans="16:18" x14ac:dyDescent="0.25">
      <c r="Q82" t="s">
        <v>372</v>
      </c>
    </row>
    <row r="83" spans="16:18" x14ac:dyDescent="0.25">
      <c r="P83" t="s">
        <v>871</v>
      </c>
      <c r="Q83">
        <v>29.04</v>
      </c>
      <c r="R83">
        <v>200</v>
      </c>
    </row>
    <row r="84" spans="16:18" x14ac:dyDescent="0.25">
      <c r="Q84" t="s">
        <v>372</v>
      </c>
    </row>
    <row r="85" spans="16:18" x14ac:dyDescent="0.25">
      <c r="P85" t="s">
        <v>873</v>
      </c>
      <c r="Q85">
        <v>70.959999999999994</v>
      </c>
    </row>
    <row r="86" spans="16:18" x14ac:dyDescent="0.25">
      <c r="Q86" t="s">
        <v>372</v>
      </c>
    </row>
    <row r="89" spans="16:18" x14ac:dyDescent="0.25">
      <c r="P89" t="s">
        <v>373</v>
      </c>
    </row>
    <row r="90" spans="16:18" x14ac:dyDescent="0.25">
      <c r="P90" t="s">
        <v>361</v>
      </c>
      <c r="Q90" t="s">
        <v>365</v>
      </c>
      <c r="R90" t="s">
        <v>870</v>
      </c>
    </row>
    <row r="91" spans="16:18" x14ac:dyDescent="0.25">
      <c r="Q91" t="s">
        <v>371</v>
      </c>
    </row>
    <row r="92" spans="16:18" x14ac:dyDescent="0.25">
      <c r="P92" t="s">
        <v>871</v>
      </c>
      <c r="Q92">
        <v>0</v>
      </c>
      <c r="R92">
        <v>0</v>
      </c>
    </row>
    <row r="93" spans="16:18" x14ac:dyDescent="0.25">
      <c r="Q93" t="s">
        <v>372</v>
      </c>
    </row>
    <row r="94" spans="16:18" x14ac:dyDescent="0.25">
      <c r="P94" t="s">
        <v>873</v>
      </c>
      <c r="Q94">
        <v>152.066</v>
      </c>
    </row>
    <row r="95" spans="16:18" x14ac:dyDescent="0.25">
      <c r="Q95" t="s">
        <v>372</v>
      </c>
    </row>
    <row r="96" spans="16:18" x14ac:dyDescent="0.25">
      <c r="P96" t="s">
        <v>871</v>
      </c>
      <c r="Q96">
        <v>0</v>
      </c>
      <c r="R96">
        <v>20</v>
      </c>
    </row>
    <row r="97" spans="16:18" x14ac:dyDescent="0.25">
      <c r="Q97" t="s">
        <v>372</v>
      </c>
    </row>
    <row r="98" spans="16:18" x14ac:dyDescent="0.25">
      <c r="P98" t="s">
        <v>873</v>
      </c>
      <c r="Q98">
        <v>461.94299999999998</v>
      </c>
    </row>
    <row r="99" spans="16:18" x14ac:dyDescent="0.25">
      <c r="Q99" t="s">
        <v>372</v>
      </c>
    </row>
    <row r="100" spans="16:18" x14ac:dyDescent="0.25">
      <c r="P100" t="s">
        <v>871</v>
      </c>
      <c r="Q100">
        <v>0</v>
      </c>
      <c r="R100">
        <v>40</v>
      </c>
    </row>
    <row r="101" spans="16:18" x14ac:dyDescent="0.25">
      <c r="Q101" t="s">
        <v>372</v>
      </c>
    </row>
    <row r="102" spans="16:18" x14ac:dyDescent="0.25">
      <c r="P102" t="s">
        <v>873</v>
      </c>
      <c r="Q102">
        <v>654.36400000000003</v>
      </c>
    </row>
    <row r="103" spans="16:18" x14ac:dyDescent="0.25">
      <c r="Q103" t="s">
        <v>372</v>
      </c>
    </row>
    <row r="104" spans="16:18" x14ac:dyDescent="0.25">
      <c r="P104" t="s">
        <v>871</v>
      </c>
      <c r="Q104">
        <v>0</v>
      </c>
      <c r="R104">
        <v>60</v>
      </c>
    </row>
    <row r="105" spans="16:18" x14ac:dyDescent="0.25">
      <c r="Q105" t="s">
        <v>372</v>
      </c>
    </row>
    <row r="106" spans="16:18" x14ac:dyDescent="0.25">
      <c r="P106" t="s">
        <v>873</v>
      </c>
      <c r="Q106">
        <v>295.09500000000003</v>
      </c>
    </row>
    <row r="107" spans="16:18" x14ac:dyDescent="0.25">
      <c r="Q107" t="s">
        <v>372</v>
      </c>
    </row>
    <row r="108" spans="16:18" x14ac:dyDescent="0.25">
      <c r="P108" t="s">
        <v>871</v>
      </c>
      <c r="Q108">
        <v>0</v>
      </c>
      <c r="R108">
        <v>80</v>
      </c>
    </row>
    <row r="109" spans="16:18" x14ac:dyDescent="0.25">
      <c r="Q109" t="s">
        <v>372</v>
      </c>
    </row>
    <row r="110" spans="16:18" x14ac:dyDescent="0.25">
      <c r="P110" t="s">
        <v>873</v>
      </c>
      <c r="Q110">
        <v>132.416</v>
      </c>
    </row>
    <row r="111" spans="16:18" x14ac:dyDescent="0.25">
      <c r="Q111" t="s">
        <v>372</v>
      </c>
    </row>
    <row r="112" spans="16:18" x14ac:dyDescent="0.25">
      <c r="P112" t="s">
        <v>871</v>
      </c>
      <c r="Q112">
        <v>0</v>
      </c>
      <c r="R112">
        <v>100</v>
      </c>
    </row>
    <row r="113" spans="16:18" x14ac:dyDescent="0.25">
      <c r="Q113" t="s">
        <v>372</v>
      </c>
    </row>
    <row r="114" spans="16:18" x14ac:dyDescent="0.25">
      <c r="P114" t="s">
        <v>873</v>
      </c>
      <c r="Q114">
        <v>58.330199999999998</v>
      </c>
    </row>
    <row r="115" spans="16:18" x14ac:dyDescent="0.25">
      <c r="Q115" t="s">
        <v>372</v>
      </c>
    </row>
    <row r="116" spans="16:18" x14ac:dyDescent="0.25">
      <c r="P116" t="s">
        <v>871</v>
      </c>
      <c r="Q116">
        <v>11.320600000000001</v>
      </c>
      <c r="R116">
        <v>120</v>
      </c>
    </row>
    <row r="117" spans="16:18" x14ac:dyDescent="0.25">
      <c r="Q117" t="s">
        <v>372</v>
      </c>
    </row>
    <row r="118" spans="16:18" x14ac:dyDescent="0.25">
      <c r="P118" t="s">
        <v>873</v>
      </c>
      <c r="Q118">
        <v>30.508400000000002</v>
      </c>
    </row>
    <row r="119" spans="16:18" x14ac:dyDescent="0.25">
      <c r="Q119" t="s">
        <v>372</v>
      </c>
    </row>
    <row r="120" spans="16:18" x14ac:dyDescent="0.25">
      <c r="P120" t="s">
        <v>871</v>
      </c>
      <c r="Q120">
        <v>4.0238100000000001</v>
      </c>
      <c r="R120">
        <v>140</v>
      </c>
    </row>
    <row r="121" spans="16:18" x14ac:dyDescent="0.25">
      <c r="Q121" t="s">
        <v>372</v>
      </c>
    </row>
    <row r="122" spans="16:18" x14ac:dyDescent="0.25">
      <c r="P122" t="s">
        <v>873</v>
      </c>
      <c r="Q122">
        <v>17.3352</v>
      </c>
    </row>
    <row r="123" spans="16:18" x14ac:dyDescent="0.25">
      <c r="Q123" t="s">
        <v>372</v>
      </c>
    </row>
    <row r="124" spans="16:18" x14ac:dyDescent="0.25">
      <c r="P124" t="s">
        <v>871</v>
      </c>
      <c r="Q124">
        <v>1.1246</v>
      </c>
      <c r="R124">
        <v>160</v>
      </c>
    </row>
    <row r="125" spans="16:18" x14ac:dyDescent="0.25">
      <c r="Q125" t="s">
        <v>372</v>
      </c>
    </row>
    <row r="126" spans="16:18" x14ac:dyDescent="0.25">
      <c r="P126" t="s">
        <v>873</v>
      </c>
      <c r="Q126">
        <v>9.7375699999999998</v>
      </c>
    </row>
    <row r="127" spans="16:18" x14ac:dyDescent="0.25">
      <c r="Q127" t="s">
        <v>372</v>
      </c>
    </row>
    <row r="128" spans="16:18" x14ac:dyDescent="0.25">
      <c r="P128" t="s">
        <v>871</v>
      </c>
      <c r="Q128">
        <v>0</v>
      </c>
      <c r="R128">
        <v>180</v>
      </c>
    </row>
    <row r="129" spans="16:18" x14ac:dyDescent="0.25">
      <c r="Q129" t="s">
        <v>372</v>
      </c>
    </row>
    <row r="130" spans="16:18" x14ac:dyDescent="0.25">
      <c r="P130" t="s">
        <v>873</v>
      </c>
      <c r="Q130">
        <v>7.3615199999999996</v>
      </c>
    </row>
    <row r="131" spans="16:18" x14ac:dyDescent="0.25">
      <c r="Q131" t="s">
        <v>372</v>
      </c>
    </row>
    <row r="132" spans="16:18" x14ac:dyDescent="0.25">
      <c r="P132" t="s">
        <v>871</v>
      </c>
      <c r="Q132">
        <v>0.98185100000000003</v>
      </c>
      <c r="R132">
        <v>200</v>
      </c>
    </row>
    <row r="133" spans="16:18" x14ac:dyDescent="0.25">
      <c r="Q133" t="s">
        <v>372</v>
      </c>
    </row>
    <row r="134" spans="16:18" x14ac:dyDescent="0.25">
      <c r="P134" t="s">
        <v>873</v>
      </c>
      <c r="Q134">
        <v>2.3987699999999998</v>
      </c>
    </row>
    <row r="135" spans="16:18" x14ac:dyDescent="0.25">
      <c r="Q135" t="s">
        <v>372</v>
      </c>
    </row>
    <row r="138" spans="16:18" x14ac:dyDescent="0.25">
      <c r="P138" t="s">
        <v>375</v>
      </c>
    </row>
    <row r="140" spans="16:18" x14ac:dyDescent="0.25">
      <c r="P140">
        <v>0</v>
      </c>
      <c r="Q140" t="s">
        <v>871</v>
      </c>
      <c r="R140" t="s">
        <v>873</v>
      </c>
    </row>
    <row r="141" spans="16:18" x14ac:dyDescent="0.25">
      <c r="P141" t="s">
        <v>370</v>
      </c>
      <c r="Q141">
        <v>0</v>
      </c>
      <c r="R141">
        <v>100</v>
      </c>
    </row>
    <row r="142" spans="16:18" x14ac:dyDescent="0.25">
      <c r="P142" t="s">
        <v>371</v>
      </c>
      <c r="Q142" t="s">
        <v>372</v>
      </c>
      <c r="R142" t="s">
        <v>372</v>
      </c>
    </row>
    <row r="143" spans="16:18" x14ac:dyDescent="0.25">
      <c r="P143">
        <v>20</v>
      </c>
      <c r="Q143" t="s">
        <v>871</v>
      </c>
      <c r="R143" t="s">
        <v>873</v>
      </c>
    </row>
    <row r="144" spans="16:18" x14ac:dyDescent="0.25">
      <c r="P144" t="s">
        <v>370</v>
      </c>
      <c r="Q144">
        <v>0</v>
      </c>
      <c r="R144">
        <v>100</v>
      </c>
    </row>
    <row r="145" spans="16:18" x14ac:dyDescent="0.25">
      <c r="P145" t="s">
        <v>371</v>
      </c>
      <c r="Q145" t="s">
        <v>372</v>
      </c>
      <c r="R145" t="s">
        <v>372</v>
      </c>
    </row>
    <row r="146" spans="16:18" x14ac:dyDescent="0.25">
      <c r="P146">
        <v>40</v>
      </c>
      <c r="Q146" t="s">
        <v>871</v>
      </c>
      <c r="R146" t="s">
        <v>873</v>
      </c>
    </row>
    <row r="147" spans="16:18" x14ac:dyDescent="0.25">
      <c r="P147" t="s">
        <v>370</v>
      </c>
      <c r="Q147">
        <v>0</v>
      </c>
      <c r="R147">
        <v>100</v>
      </c>
    </row>
    <row r="148" spans="16:18" x14ac:dyDescent="0.25">
      <c r="P148" t="s">
        <v>371</v>
      </c>
      <c r="Q148" t="s">
        <v>372</v>
      </c>
      <c r="R148" t="s">
        <v>372</v>
      </c>
    </row>
    <row r="149" spans="16:18" x14ac:dyDescent="0.25">
      <c r="P149">
        <v>60</v>
      </c>
      <c r="Q149" t="s">
        <v>871</v>
      </c>
      <c r="R149" t="s">
        <v>873</v>
      </c>
    </row>
    <row r="150" spans="16:18" x14ac:dyDescent="0.25">
      <c r="P150" t="s">
        <v>370</v>
      </c>
      <c r="Q150">
        <v>0</v>
      </c>
      <c r="R150">
        <v>100</v>
      </c>
    </row>
    <row r="151" spans="16:18" x14ac:dyDescent="0.25">
      <c r="P151" t="s">
        <v>371</v>
      </c>
      <c r="Q151" t="s">
        <v>372</v>
      </c>
      <c r="R151" t="s">
        <v>372</v>
      </c>
    </row>
    <row r="152" spans="16:18" x14ac:dyDescent="0.25">
      <c r="P152">
        <v>80</v>
      </c>
      <c r="Q152" t="s">
        <v>871</v>
      </c>
      <c r="R152" t="s">
        <v>873</v>
      </c>
    </row>
    <row r="153" spans="16:18" x14ac:dyDescent="0.25">
      <c r="P153" t="s">
        <v>370</v>
      </c>
      <c r="Q153">
        <v>0</v>
      </c>
      <c r="R153">
        <v>100</v>
      </c>
    </row>
    <row r="154" spans="16:18" x14ac:dyDescent="0.25">
      <c r="P154" t="s">
        <v>371</v>
      </c>
      <c r="Q154" t="s">
        <v>372</v>
      </c>
      <c r="R154" t="s">
        <v>372</v>
      </c>
    </row>
    <row r="155" spans="16:18" x14ac:dyDescent="0.25">
      <c r="P155">
        <v>100</v>
      </c>
      <c r="Q155" t="s">
        <v>871</v>
      </c>
      <c r="R155" t="s">
        <v>873</v>
      </c>
    </row>
    <row r="156" spans="16:18" x14ac:dyDescent="0.25">
      <c r="P156" t="s">
        <v>370</v>
      </c>
      <c r="Q156">
        <v>0</v>
      </c>
      <c r="R156">
        <v>100</v>
      </c>
    </row>
    <row r="157" spans="16:18" x14ac:dyDescent="0.25">
      <c r="P157" t="s">
        <v>371</v>
      </c>
      <c r="Q157" t="s">
        <v>372</v>
      </c>
      <c r="R157" t="s">
        <v>372</v>
      </c>
    </row>
    <row r="158" spans="16:18" x14ac:dyDescent="0.25">
      <c r="P158">
        <v>120</v>
      </c>
      <c r="Q158" t="s">
        <v>871</v>
      </c>
      <c r="R158" t="s">
        <v>873</v>
      </c>
    </row>
    <row r="159" spans="16:18" x14ac:dyDescent="0.25">
      <c r="P159" t="s">
        <v>370</v>
      </c>
      <c r="Q159">
        <v>27.06</v>
      </c>
      <c r="R159">
        <v>72.94</v>
      </c>
    </row>
    <row r="160" spans="16:18" x14ac:dyDescent="0.25">
      <c r="P160" t="s">
        <v>371</v>
      </c>
      <c r="Q160" t="s">
        <v>372</v>
      </c>
      <c r="R160" t="s">
        <v>372</v>
      </c>
    </row>
    <row r="161" spans="16:18" x14ac:dyDescent="0.25">
      <c r="P161">
        <v>140</v>
      </c>
      <c r="Q161" t="s">
        <v>871</v>
      </c>
      <c r="R161" t="s">
        <v>873</v>
      </c>
    </row>
    <row r="162" spans="16:18" x14ac:dyDescent="0.25">
      <c r="P162" t="s">
        <v>370</v>
      </c>
      <c r="Q162">
        <v>18.84</v>
      </c>
      <c r="R162">
        <v>81.16</v>
      </c>
    </row>
    <row r="163" spans="16:18" x14ac:dyDescent="0.25">
      <c r="P163" t="s">
        <v>371</v>
      </c>
      <c r="Q163" t="s">
        <v>372</v>
      </c>
      <c r="R163" t="s">
        <v>372</v>
      </c>
    </row>
    <row r="164" spans="16:18" x14ac:dyDescent="0.25">
      <c r="P164">
        <v>160</v>
      </c>
      <c r="Q164" t="s">
        <v>871</v>
      </c>
      <c r="R164" t="s">
        <v>873</v>
      </c>
    </row>
    <row r="165" spans="16:18" x14ac:dyDescent="0.25">
      <c r="P165" t="s">
        <v>370</v>
      </c>
      <c r="Q165">
        <v>10.35</v>
      </c>
      <c r="R165">
        <v>89.65</v>
      </c>
    </row>
    <row r="166" spans="16:18" x14ac:dyDescent="0.25">
      <c r="P166" t="s">
        <v>371</v>
      </c>
      <c r="Q166" t="s">
        <v>372</v>
      </c>
      <c r="R166" t="s">
        <v>372</v>
      </c>
    </row>
    <row r="167" spans="16:18" x14ac:dyDescent="0.25">
      <c r="P167">
        <v>180</v>
      </c>
      <c r="Q167" t="s">
        <v>871</v>
      </c>
      <c r="R167" t="s">
        <v>873</v>
      </c>
    </row>
    <row r="168" spans="16:18" x14ac:dyDescent="0.25">
      <c r="P168" t="s">
        <v>370</v>
      </c>
      <c r="Q168">
        <v>0</v>
      </c>
      <c r="R168">
        <v>100</v>
      </c>
    </row>
    <row r="169" spans="16:18" x14ac:dyDescent="0.25">
      <c r="P169" t="s">
        <v>371</v>
      </c>
      <c r="Q169" t="s">
        <v>372</v>
      </c>
      <c r="R169" t="s">
        <v>372</v>
      </c>
    </row>
    <row r="170" spans="16:18" x14ac:dyDescent="0.25">
      <c r="P170">
        <v>200</v>
      </c>
      <c r="Q170" t="s">
        <v>871</v>
      </c>
      <c r="R170" t="s">
        <v>873</v>
      </c>
    </row>
    <row r="171" spans="16:18" x14ac:dyDescent="0.25">
      <c r="P171" t="s">
        <v>370</v>
      </c>
      <c r="Q171">
        <v>29.04</v>
      </c>
      <c r="R171">
        <v>70.959999999999994</v>
      </c>
    </row>
    <row r="172" spans="16:18" x14ac:dyDescent="0.25">
      <c r="P172" t="s">
        <v>371</v>
      </c>
      <c r="Q172" t="s">
        <v>372</v>
      </c>
      <c r="R172" t="s">
        <v>372</v>
      </c>
    </row>
    <row r="174" spans="16:18" x14ac:dyDescent="0.25">
      <c r="P174" t="s">
        <v>376</v>
      </c>
    </row>
    <row r="176" spans="16:18" x14ac:dyDescent="0.25">
      <c r="P176">
        <v>0</v>
      </c>
      <c r="Q176" t="s">
        <v>871</v>
      </c>
      <c r="R176" t="s">
        <v>873</v>
      </c>
    </row>
    <row r="177" spans="16:18" x14ac:dyDescent="0.25">
      <c r="P177" t="s">
        <v>365</v>
      </c>
      <c r="Q177">
        <v>0</v>
      </c>
      <c r="R177">
        <v>152.066</v>
      </c>
    </row>
    <row r="178" spans="16:18" x14ac:dyDescent="0.25">
      <c r="P178" t="s">
        <v>371</v>
      </c>
      <c r="Q178" t="s">
        <v>372</v>
      </c>
      <c r="R178" t="s">
        <v>372</v>
      </c>
    </row>
    <row r="179" spans="16:18" x14ac:dyDescent="0.25">
      <c r="P179">
        <v>20</v>
      </c>
      <c r="Q179" t="s">
        <v>871</v>
      </c>
      <c r="R179" t="s">
        <v>873</v>
      </c>
    </row>
    <row r="180" spans="16:18" x14ac:dyDescent="0.25">
      <c r="P180" t="s">
        <v>365</v>
      </c>
      <c r="Q180">
        <v>0</v>
      </c>
      <c r="R180">
        <v>461.94299999999998</v>
      </c>
    </row>
    <row r="181" spans="16:18" x14ac:dyDescent="0.25">
      <c r="P181" t="s">
        <v>371</v>
      </c>
      <c r="Q181" t="s">
        <v>372</v>
      </c>
      <c r="R181" t="s">
        <v>372</v>
      </c>
    </row>
    <row r="182" spans="16:18" x14ac:dyDescent="0.25">
      <c r="P182">
        <v>40</v>
      </c>
      <c r="Q182" t="s">
        <v>871</v>
      </c>
      <c r="R182" t="s">
        <v>873</v>
      </c>
    </row>
    <row r="183" spans="16:18" x14ac:dyDescent="0.25">
      <c r="P183" t="s">
        <v>365</v>
      </c>
      <c r="Q183">
        <v>0</v>
      </c>
      <c r="R183">
        <v>654.36400000000003</v>
      </c>
    </row>
    <row r="184" spans="16:18" x14ac:dyDescent="0.25">
      <c r="P184" t="s">
        <v>371</v>
      </c>
      <c r="Q184" t="s">
        <v>372</v>
      </c>
      <c r="R184" t="s">
        <v>372</v>
      </c>
    </row>
    <row r="185" spans="16:18" x14ac:dyDescent="0.25">
      <c r="P185">
        <v>60</v>
      </c>
      <c r="Q185" t="s">
        <v>871</v>
      </c>
      <c r="R185" t="s">
        <v>873</v>
      </c>
    </row>
    <row r="186" spans="16:18" x14ac:dyDescent="0.25">
      <c r="P186" t="s">
        <v>365</v>
      </c>
      <c r="Q186">
        <v>0</v>
      </c>
      <c r="R186">
        <v>295.09500000000003</v>
      </c>
    </row>
    <row r="187" spans="16:18" x14ac:dyDescent="0.25">
      <c r="P187" t="s">
        <v>371</v>
      </c>
      <c r="Q187" t="s">
        <v>372</v>
      </c>
      <c r="R187" t="s">
        <v>372</v>
      </c>
    </row>
    <row r="188" spans="16:18" x14ac:dyDescent="0.25">
      <c r="P188">
        <v>80</v>
      </c>
      <c r="Q188" t="s">
        <v>871</v>
      </c>
      <c r="R188" t="s">
        <v>873</v>
      </c>
    </row>
    <row r="189" spans="16:18" x14ac:dyDescent="0.25">
      <c r="P189" t="s">
        <v>365</v>
      </c>
      <c r="Q189">
        <v>0</v>
      </c>
      <c r="R189">
        <v>132.416</v>
      </c>
    </row>
    <row r="190" spans="16:18" x14ac:dyDescent="0.25">
      <c r="P190" t="s">
        <v>371</v>
      </c>
      <c r="Q190" t="s">
        <v>372</v>
      </c>
      <c r="R190" t="s">
        <v>372</v>
      </c>
    </row>
    <row r="191" spans="16:18" x14ac:dyDescent="0.25">
      <c r="P191">
        <v>100</v>
      </c>
      <c r="Q191" t="s">
        <v>871</v>
      </c>
      <c r="R191" t="s">
        <v>873</v>
      </c>
    </row>
    <row r="192" spans="16:18" x14ac:dyDescent="0.25">
      <c r="P192" t="s">
        <v>365</v>
      </c>
      <c r="Q192">
        <v>0</v>
      </c>
      <c r="R192">
        <v>58.330199999999998</v>
      </c>
    </row>
    <row r="193" spans="16:18" x14ac:dyDescent="0.25">
      <c r="P193" t="s">
        <v>371</v>
      </c>
      <c r="Q193" t="s">
        <v>372</v>
      </c>
      <c r="R193" t="s">
        <v>372</v>
      </c>
    </row>
    <row r="194" spans="16:18" x14ac:dyDescent="0.25">
      <c r="P194">
        <v>120</v>
      </c>
      <c r="Q194" t="s">
        <v>871</v>
      </c>
      <c r="R194" t="s">
        <v>873</v>
      </c>
    </row>
    <row r="195" spans="16:18" x14ac:dyDescent="0.25">
      <c r="P195" t="s">
        <v>365</v>
      </c>
      <c r="Q195">
        <v>11.320600000000001</v>
      </c>
      <c r="R195">
        <v>30.508400000000002</v>
      </c>
    </row>
    <row r="196" spans="16:18" x14ac:dyDescent="0.25">
      <c r="P196" t="s">
        <v>371</v>
      </c>
      <c r="Q196" t="s">
        <v>372</v>
      </c>
      <c r="R196" t="s">
        <v>372</v>
      </c>
    </row>
    <row r="197" spans="16:18" x14ac:dyDescent="0.25">
      <c r="P197">
        <v>140</v>
      </c>
      <c r="Q197" t="s">
        <v>871</v>
      </c>
      <c r="R197" t="s">
        <v>873</v>
      </c>
    </row>
    <row r="198" spans="16:18" x14ac:dyDescent="0.25">
      <c r="P198" t="s">
        <v>365</v>
      </c>
      <c r="Q198">
        <v>4.0238100000000001</v>
      </c>
      <c r="R198">
        <v>17.3352</v>
      </c>
    </row>
    <row r="199" spans="16:18" x14ac:dyDescent="0.25">
      <c r="P199" t="s">
        <v>371</v>
      </c>
      <c r="Q199" t="s">
        <v>372</v>
      </c>
      <c r="R199" t="s">
        <v>372</v>
      </c>
    </row>
    <row r="200" spans="16:18" x14ac:dyDescent="0.25">
      <c r="P200">
        <v>160</v>
      </c>
      <c r="Q200" t="s">
        <v>871</v>
      </c>
      <c r="R200" t="s">
        <v>873</v>
      </c>
    </row>
    <row r="201" spans="16:18" x14ac:dyDescent="0.25">
      <c r="P201" t="s">
        <v>365</v>
      </c>
      <c r="Q201">
        <v>1.1246</v>
      </c>
      <c r="R201">
        <v>9.7375699999999998</v>
      </c>
    </row>
    <row r="202" spans="16:18" x14ac:dyDescent="0.25">
      <c r="P202" t="s">
        <v>371</v>
      </c>
      <c r="Q202" t="s">
        <v>372</v>
      </c>
      <c r="R202" t="s">
        <v>372</v>
      </c>
    </row>
    <row r="203" spans="16:18" x14ac:dyDescent="0.25">
      <c r="P203">
        <v>180</v>
      </c>
      <c r="Q203" t="s">
        <v>871</v>
      </c>
      <c r="R203" t="s">
        <v>873</v>
      </c>
    </row>
    <row r="204" spans="16:18" x14ac:dyDescent="0.25">
      <c r="P204" t="s">
        <v>365</v>
      </c>
      <c r="Q204">
        <v>0</v>
      </c>
      <c r="R204">
        <v>7.3615199999999996</v>
      </c>
    </row>
    <row r="205" spans="16:18" x14ac:dyDescent="0.25">
      <c r="P205" t="s">
        <v>371</v>
      </c>
      <c r="Q205" t="s">
        <v>372</v>
      </c>
      <c r="R205" t="s">
        <v>372</v>
      </c>
    </row>
    <row r="206" spans="16:18" x14ac:dyDescent="0.25">
      <c r="P206">
        <v>200</v>
      </c>
      <c r="Q206" t="s">
        <v>871</v>
      </c>
      <c r="R206" t="s">
        <v>873</v>
      </c>
    </row>
    <row r="207" spans="16:18" x14ac:dyDescent="0.25">
      <c r="P207" t="s">
        <v>365</v>
      </c>
      <c r="Q207">
        <v>0.98185100000000003</v>
      </c>
      <c r="R207">
        <v>2.3987699999999998</v>
      </c>
    </row>
    <row r="208" spans="16:18" x14ac:dyDescent="0.25">
      <c r="P208" t="s">
        <v>371</v>
      </c>
      <c r="Q208" t="s">
        <v>372</v>
      </c>
      <c r="R208" t="s">
        <v>372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6:AE32"/>
  <sheetViews>
    <sheetView tabSelected="1" topLeftCell="A2" workbookViewId="0">
      <selection activeCell="Y8" sqref="Y8:AE32"/>
    </sheetView>
  </sheetViews>
  <sheetFormatPr defaultRowHeight="15" x14ac:dyDescent="0.25"/>
  <cols>
    <col min="20" max="20" width="12.7109375" bestFit="1" customWidth="1"/>
    <col min="21" max="22" width="12.5703125" bestFit="1" customWidth="1"/>
    <col min="23" max="23" width="12.28515625" bestFit="1" customWidth="1"/>
  </cols>
  <sheetData>
    <row r="6" spans="4:31" x14ac:dyDescent="0.25">
      <c r="G6" t="s">
        <v>1</v>
      </c>
      <c r="P6" t="s">
        <v>2</v>
      </c>
    </row>
    <row r="8" spans="4:31" x14ac:dyDescent="0.25">
      <c r="E8" t="s">
        <v>3</v>
      </c>
      <c r="F8" t="s">
        <v>4</v>
      </c>
      <c r="G8" t="s">
        <v>744</v>
      </c>
      <c r="H8" t="s">
        <v>745</v>
      </c>
      <c r="I8" t="s">
        <v>746</v>
      </c>
      <c r="J8" t="s">
        <v>448</v>
      </c>
      <c r="K8" t="s">
        <v>873</v>
      </c>
      <c r="L8" t="s">
        <v>871</v>
      </c>
      <c r="M8" t="s">
        <v>892</v>
      </c>
      <c r="N8" t="s">
        <v>864</v>
      </c>
      <c r="P8" t="s">
        <v>744</v>
      </c>
      <c r="Q8" t="s">
        <v>745</v>
      </c>
      <c r="R8" t="s">
        <v>746</v>
      </c>
      <c r="S8" t="s">
        <v>448</v>
      </c>
      <c r="T8" t="s">
        <v>873</v>
      </c>
      <c r="U8" t="s">
        <v>871</v>
      </c>
      <c r="V8" t="s">
        <v>892</v>
      </c>
      <c r="W8" t="s">
        <v>864</v>
      </c>
      <c r="Y8" t="s">
        <v>443</v>
      </c>
      <c r="Z8" t="s">
        <v>894</v>
      </c>
      <c r="AA8" t="s">
        <v>419</v>
      </c>
      <c r="AB8" t="s">
        <v>919</v>
      </c>
      <c r="AC8" t="s">
        <v>895</v>
      </c>
      <c r="AD8" t="s">
        <v>885</v>
      </c>
      <c r="AE8" t="s">
        <v>887</v>
      </c>
    </row>
    <row r="9" spans="4:31" x14ac:dyDescent="0.25">
      <c r="D9" t="s">
        <v>918</v>
      </c>
      <c r="E9">
        <v>1</v>
      </c>
      <c r="F9">
        <v>0</v>
      </c>
      <c r="G9">
        <v>1.67</v>
      </c>
      <c r="H9">
        <v>4.3099999999999996</v>
      </c>
      <c r="I9">
        <v>24.5</v>
      </c>
      <c r="J9">
        <v>59.98</v>
      </c>
      <c r="K9">
        <v>0.28000000000000003</v>
      </c>
      <c r="L9">
        <v>5.23</v>
      </c>
      <c r="M9">
        <v>2.68</v>
      </c>
      <c r="N9">
        <v>1.36</v>
      </c>
      <c r="P9">
        <v>307.77499999999998</v>
      </c>
      <c r="Q9">
        <v>795.36400000000003</v>
      </c>
      <c r="R9">
        <v>4524.99</v>
      </c>
      <c r="S9">
        <v>11076.5</v>
      </c>
      <c r="T9">
        <v>52.256599999999999</v>
      </c>
      <c r="U9">
        <v>965.947</v>
      </c>
      <c r="V9">
        <v>494.39699999999999</v>
      </c>
      <c r="W9">
        <v>250.54</v>
      </c>
      <c r="Y9">
        <f>SUM(N9,K9)</f>
        <v>1.6400000000000001</v>
      </c>
      <c r="Z9">
        <f>SUM(M9,L9)</f>
        <v>7.91</v>
      </c>
      <c r="AA9">
        <f>Y9+Z9</f>
        <v>9.5500000000000007</v>
      </c>
      <c r="AB9">
        <f>SUM(I9)</f>
        <v>24.5</v>
      </c>
      <c r="AC9">
        <f>SUM(G9:H9)</f>
        <v>5.9799999999999995</v>
      </c>
      <c r="AD9">
        <f>AB9+AC9</f>
        <v>30.48</v>
      </c>
      <c r="AE9">
        <f>J9</f>
        <v>59.98</v>
      </c>
    </row>
    <row r="10" spans="4:31" x14ac:dyDescent="0.25">
      <c r="D10" t="s">
        <v>918</v>
      </c>
      <c r="E10">
        <v>2</v>
      </c>
      <c r="F10">
        <v>30</v>
      </c>
      <c r="G10">
        <v>2.11</v>
      </c>
      <c r="H10">
        <v>6.39</v>
      </c>
      <c r="I10">
        <v>29.43</v>
      </c>
      <c r="J10">
        <v>54.54</v>
      </c>
      <c r="K10">
        <v>1.04</v>
      </c>
      <c r="L10">
        <v>3.72</v>
      </c>
      <c r="M10">
        <v>1.96</v>
      </c>
      <c r="N10">
        <v>0.82</v>
      </c>
      <c r="P10">
        <v>488.15600000000001</v>
      </c>
      <c r="Q10">
        <v>1477.1</v>
      </c>
      <c r="R10">
        <v>6806.82</v>
      </c>
      <c r="S10">
        <v>12612.8</v>
      </c>
      <c r="T10">
        <v>239.858</v>
      </c>
      <c r="U10">
        <v>861.44899999999996</v>
      </c>
      <c r="V10">
        <v>452.16500000000002</v>
      </c>
      <c r="W10">
        <v>189.512</v>
      </c>
      <c r="Y10">
        <f t="shared" ref="Y10:Y32" si="0">SUM(N10,K10)</f>
        <v>1.8599999999999999</v>
      </c>
      <c r="Z10">
        <f t="shared" ref="Z10:Z32" si="1">SUM(M10,L10)</f>
        <v>5.68</v>
      </c>
      <c r="AA10">
        <f t="shared" ref="AA10:AA32" si="2">Y10+Z10</f>
        <v>7.5399999999999991</v>
      </c>
      <c r="AB10">
        <f>SUM(I10)</f>
        <v>29.43</v>
      </c>
      <c r="AC10">
        <f>SUM(G10:H10)</f>
        <v>8.5</v>
      </c>
      <c r="AD10">
        <f t="shared" ref="AD10:AD32" si="3">AB10+AC10</f>
        <v>37.93</v>
      </c>
      <c r="AE10">
        <f>J10</f>
        <v>54.54</v>
      </c>
    </row>
    <row r="11" spans="4:31" x14ac:dyDescent="0.25">
      <c r="D11" t="s">
        <v>918</v>
      </c>
      <c r="E11">
        <v>3</v>
      </c>
      <c r="F11">
        <v>60</v>
      </c>
      <c r="G11">
        <v>2.92</v>
      </c>
      <c r="H11">
        <v>8.6199999999999992</v>
      </c>
      <c r="I11">
        <v>28.16</v>
      </c>
      <c r="J11">
        <v>53.66</v>
      </c>
      <c r="K11">
        <v>1.44</v>
      </c>
      <c r="L11">
        <v>2.73</v>
      </c>
      <c r="M11">
        <v>1.42</v>
      </c>
      <c r="N11">
        <v>1.04</v>
      </c>
      <c r="P11">
        <v>655.35199999999998</v>
      </c>
      <c r="Q11">
        <v>1932.74</v>
      </c>
      <c r="R11">
        <v>6313.85</v>
      </c>
      <c r="S11">
        <v>12031</v>
      </c>
      <c r="T11">
        <v>323.62200000000001</v>
      </c>
      <c r="U11">
        <v>612.84199999999998</v>
      </c>
      <c r="V11">
        <v>318.79899999999998</v>
      </c>
      <c r="W11">
        <v>234.19399999999999</v>
      </c>
      <c r="Y11">
        <f t="shared" si="0"/>
        <v>2.48</v>
      </c>
      <c r="Z11">
        <f t="shared" si="1"/>
        <v>4.1500000000000004</v>
      </c>
      <c r="AA11">
        <f t="shared" si="2"/>
        <v>6.6300000000000008</v>
      </c>
      <c r="AB11">
        <f>SUM(I11)</f>
        <v>28.16</v>
      </c>
      <c r="AC11">
        <f>SUM(G11:H11)</f>
        <v>11.54</v>
      </c>
      <c r="AD11">
        <f t="shared" si="3"/>
        <v>39.700000000000003</v>
      </c>
      <c r="AE11">
        <f>J11</f>
        <v>53.66</v>
      </c>
    </row>
    <row r="12" spans="4:31" x14ac:dyDescent="0.25">
      <c r="D12" t="s">
        <v>918</v>
      </c>
      <c r="E12">
        <v>4</v>
      </c>
      <c r="F12">
        <v>90</v>
      </c>
      <c r="G12">
        <v>4.6500000000000004</v>
      </c>
      <c r="H12">
        <v>10.92</v>
      </c>
      <c r="I12">
        <v>27.84</v>
      </c>
      <c r="J12">
        <v>50.77</v>
      </c>
      <c r="K12">
        <v>1.32</v>
      </c>
      <c r="L12">
        <v>2.38</v>
      </c>
      <c r="M12">
        <v>1.1599999999999999</v>
      </c>
      <c r="N12">
        <v>0.97</v>
      </c>
      <c r="P12">
        <v>1003.35</v>
      </c>
      <c r="Q12">
        <v>2356.41</v>
      </c>
      <c r="R12">
        <v>6009.4</v>
      </c>
      <c r="S12">
        <v>10959.6</v>
      </c>
      <c r="T12">
        <v>283.90300000000002</v>
      </c>
      <c r="U12">
        <v>514.76400000000001</v>
      </c>
      <c r="V12">
        <v>250.57499999999999</v>
      </c>
      <c r="W12">
        <v>209.04300000000001</v>
      </c>
      <c r="Y12">
        <f t="shared" si="0"/>
        <v>2.29</v>
      </c>
      <c r="Z12">
        <f t="shared" si="1"/>
        <v>3.54</v>
      </c>
      <c r="AA12">
        <f t="shared" si="2"/>
        <v>5.83</v>
      </c>
      <c r="AB12">
        <f>SUM(I12)</f>
        <v>27.84</v>
      </c>
      <c r="AC12">
        <f>SUM(G12:H12)</f>
        <v>15.57</v>
      </c>
      <c r="AD12">
        <f t="shared" si="3"/>
        <v>43.41</v>
      </c>
      <c r="AE12">
        <f>J12</f>
        <v>50.77</v>
      </c>
    </row>
    <row r="13" spans="4:31" x14ac:dyDescent="0.25">
      <c r="D13" t="s">
        <v>918</v>
      </c>
      <c r="E13">
        <v>5</v>
      </c>
      <c r="F13">
        <v>120</v>
      </c>
      <c r="G13">
        <v>4.54</v>
      </c>
      <c r="H13">
        <v>14.27</v>
      </c>
      <c r="I13">
        <v>26.56</v>
      </c>
      <c r="J13">
        <v>49.59</v>
      </c>
      <c r="K13">
        <v>1.27</v>
      </c>
      <c r="L13">
        <v>1.98</v>
      </c>
      <c r="M13">
        <v>1.1100000000000001</v>
      </c>
      <c r="N13">
        <v>0.68</v>
      </c>
      <c r="P13">
        <v>962.45799999999997</v>
      </c>
      <c r="Q13">
        <v>3024.79</v>
      </c>
      <c r="R13">
        <v>5629.33</v>
      </c>
      <c r="S13">
        <v>10509</v>
      </c>
      <c r="T13">
        <v>268.99700000000001</v>
      </c>
      <c r="U13">
        <v>419.61700000000002</v>
      </c>
      <c r="V13">
        <v>235.29900000000001</v>
      </c>
      <c r="W13">
        <v>144.32499999999999</v>
      </c>
      <c r="Y13">
        <f t="shared" si="0"/>
        <v>1.9500000000000002</v>
      </c>
      <c r="Z13">
        <f t="shared" si="1"/>
        <v>3.09</v>
      </c>
      <c r="AA13">
        <f t="shared" si="2"/>
        <v>5.04</v>
      </c>
      <c r="AB13">
        <f>SUM(I13)</f>
        <v>26.56</v>
      </c>
      <c r="AC13">
        <f>SUM(G13:H13)</f>
        <v>18.809999999999999</v>
      </c>
      <c r="AD13">
        <f t="shared" si="3"/>
        <v>45.37</v>
      </c>
      <c r="AE13">
        <f>J13</f>
        <v>49.59</v>
      </c>
    </row>
    <row r="14" spans="4:31" x14ac:dyDescent="0.25">
      <c r="D14" t="s">
        <v>918</v>
      </c>
      <c r="E14">
        <v>6</v>
      </c>
      <c r="F14">
        <v>150</v>
      </c>
      <c r="G14">
        <v>5.47</v>
      </c>
      <c r="H14">
        <v>16.600000000000001</v>
      </c>
      <c r="I14">
        <v>25.88</v>
      </c>
      <c r="J14">
        <v>47.5</v>
      </c>
      <c r="K14">
        <v>1.05</v>
      </c>
      <c r="L14">
        <v>1.9</v>
      </c>
      <c r="M14">
        <v>1</v>
      </c>
      <c r="N14">
        <v>0.6</v>
      </c>
      <c r="P14">
        <v>1129.81</v>
      </c>
      <c r="Q14">
        <v>3429.17</v>
      </c>
      <c r="R14">
        <v>5345.93</v>
      </c>
      <c r="S14">
        <v>9812.11</v>
      </c>
      <c r="T14">
        <v>217.63200000000001</v>
      </c>
      <c r="U14">
        <v>393.15600000000001</v>
      </c>
      <c r="V14">
        <v>207.142</v>
      </c>
      <c r="W14">
        <v>124.077</v>
      </c>
      <c r="Y14">
        <f t="shared" si="0"/>
        <v>1.65</v>
      </c>
      <c r="Z14">
        <f t="shared" si="1"/>
        <v>2.9</v>
      </c>
      <c r="AA14">
        <f t="shared" si="2"/>
        <v>4.55</v>
      </c>
      <c r="AB14">
        <f>SUM(I14)</f>
        <v>25.88</v>
      </c>
      <c r="AC14">
        <f>SUM(G14:H14)</f>
        <v>22.07</v>
      </c>
      <c r="AD14">
        <f t="shared" si="3"/>
        <v>47.95</v>
      </c>
      <c r="AE14">
        <f>J14</f>
        <v>47.5</v>
      </c>
    </row>
    <row r="15" spans="4:31" x14ac:dyDescent="0.25">
      <c r="D15" t="s">
        <v>918</v>
      </c>
      <c r="E15">
        <v>7</v>
      </c>
      <c r="F15">
        <v>180</v>
      </c>
      <c r="G15">
        <v>6.16</v>
      </c>
      <c r="H15">
        <v>17.829999999999998</v>
      </c>
      <c r="I15">
        <v>25.93</v>
      </c>
      <c r="J15">
        <v>45.91</v>
      </c>
      <c r="K15">
        <v>1.03</v>
      </c>
      <c r="L15">
        <v>1.66</v>
      </c>
      <c r="M15">
        <v>0.93</v>
      </c>
      <c r="N15">
        <v>0.54</v>
      </c>
      <c r="P15">
        <v>1244.27</v>
      </c>
      <c r="Q15">
        <v>3600.09</v>
      </c>
      <c r="R15">
        <v>5233.83</v>
      </c>
      <c r="S15">
        <v>9268.25</v>
      </c>
      <c r="T15">
        <v>207.82300000000001</v>
      </c>
      <c r="U15">
        <v>335.05099999999999</v>
      </c>
      <c r="V15">
        <v>187.35900000000001</v>
      </c>
      <c r="W15" s="13">
        <v>109.967</v>
      </c>
      <c r="Y15">
        <f t="shared" si="0"/>
        <v>1.57</v>
      </c>
      <c r="Z15">
        <f t="shared" si="1"/>
        <v>2.59</v>
      </c>
      <c r="AA15">
        <f t="shared" si="2"/>
        <v>4.16</v>
      </c>
      <c r="AB15">
        <f>SUM(I15)</f>
        <v>25.93</v>
      </c>
      <c r="AC15">
        <f>SUM(G15:H15)</f>
        <v>23.99</v>
      </c>
      <c r="AD15">
        <f t="shared" si="3"/>
        <v>49.92</v>
      </c>
      <c r="AE15">
        <f>J15</f>
        <v>45.91</v>
      </c>
    </row>
    <row r="16" spans="4:31" x14ac:dyDescent="0.25">
      <c r="D16" t="s">
        <v>918</v>
      </c>
      <c r="E16">
        <v>8</v>
      </c>
      <c r="F16">
        <v>210</v>
      </c>
      <c r="G16">
        <v>7.65</v>
      </c>
      <c r="H16">
        <v>18.760000000000002</v>
      </c>
      <c r="I16">
        <v>24.95</v>
      </c>
      <c r="J16">
        <v>44.5</v>
      </c>
      <c r="K16">
        <v>0.95</v>
      </c>
      <c r="L16">
        <v>1.66</v>
      </c>
      <c r="M16">
        <v>0.79</v>
      </c>
      <c r="N16">
        <v>0.75</v>
      </c>
      <c r="P16">
        <v>1495.56</v>
      </c>
      <c r="Q16">
        <v>3667.35</v>
      </c>
      <c r="R16">
        <v>4876.47</v>
      </c>
      <c r="S16">
        <v>8698.8700000000008</v>
      </c>
      <c r="T16">
        <v>185.50800000000001</v>
      </c>
      <c r="U16">
        <v>324.31900000000002</v>
      </c>
      <c r="V16">
        <v>154.37899999999999</v>
      </c>
      <c r="W16">
        <v>145.71199999999999</v>
      </c>
      <c r="Y16">
        <f t="shared" si="0"/>
        <v>1.7</v>
      </c>
      <c r="Z16">
        <f t="shared" si="1"/>
        <v>2.4500000000000002</v>
      </c>
      <c r="AA16">
        <f t="shared" si="2"/>
        <v>4.1500000000000004</v>
      </c>
      <c r="AB16">
        <f>SUM(I16)</f>
        <v>24.95</v>
      </c>
      <c r="AC16">
        <f>SUM(G16:H16)</f>
        <v>26.410000000000004</v>
      </c>
      <c r="AD16">
        <f t="shared" si="3"/>
        <v>51.36</v>
      </c>
      <c r="AE16">
        <f>J16</f>
        <v>44.5</v>
      </c>
    </row>
    <row r="17" spans="4:31" x14ac:dyDescent="0.25">
      <c r="D17" t="s">
        <v>918</v>
      </c>
      <c r="E17">
        <v>9</v>
      </c>
      <c r="F17">
        <v>240</v>
      </c>
      <c r="G17">
        <v>6.2</v>
      </c>
      <c r="H17">
        <v>21.48</v>
      </c>
      <c r="I17">
        <v>24.26</v>
      </c>
      <c r="J17">
        <v>44.12</v>
      </c>
      <c r="K17">
        <v>0.99</v>
      </c>
      <c r="L17">
        <v>1.55</v>
      </c>
      <c r="M17">
        <v>0.9</v>
      </c>
      <c r="N17">
        <v>0.5</v>
      </c>
      <c r="P17">
        <v>1205.3800000000001</v>
      </c>
      <c r="Q17">
        <v>4175.68</v>
      </c>
      <c r="R17">
        <v>4716.6400000000003</v>
      </c>
      <c r="S17">
        <v>8576.07</v>
      </c>
      <c r="T17">
        <v>192.27799999999999</v>
      </c>
      <c r="U17">
        <v>300.82</v>
      </c>
      <c r="V17">
        <v>175.77500000000001</v>
      </c>
      <c r="W17">
        <v>97.029399999999995</v>
      </c>
      <c r="Y17">
        <f t="shared" si="0"/>
        <v>1.49</v>
      </c>
      <c r="Z17">
        <f t="shared" si="1"/>
        <v>2.4500000000000002</v>
      </c>
      <c r="AA17">
        <f t="shared" si="2"/>
        <v>3.9400000000000004</v>
      </c>
      <c r="AB17">
        <f>SUM(I17)</f>
        <v>24.26</v>
      </c>
      <c r="AC17">
        <f>SUM(G17:H17)</f>
        <v>27.68</v>
      </c>
      <c r="AD17">
        <f t="shared" si="3"/>
        <v>51.94</v>
      </c>
      <c r="AE17">
        <f>J17</f>
        <v>44.12</v>
      </c>
    </row>
    <row r="18" spans="4:31" x14ac:dyDescent="0.25">
      <c r="D18" t="s">
        <v>918</v>
      </c>
      <c r="E18">
        <v>10</v>
      </c>
      <c r="F18">
        <v>270</v>
      </c>
      <c r="G18">
        <v>6.94</v>
      </c>
      <c r="H18">
        <v>22.59</v>
      </c>
      <c r="I18">
        <v>24.52</v>
      </c>
      <c r="J18">
        <v>41.92</v>
      </c>
      <c r="K18">
        <v>0.97</v>
      </c>
      <c r="L18">
        <v>1.53</v>
      </c>
      <c r="M18">
        <v>0.73</v>
      </c>
      <c r="N18">
        <v>0.8</v>
      </c>
      <c r="P18">
        <v>1358.25</v>
      </c>
      <c r="Q18">
        <v>4422.6099999999997</v>
      </c>
      <c r="R18">
        <v>4800.1000000000004</v>
      </c>
      <c r="S18">
        <v>8206.67</v>
      </c>
      <c r="T18">
        <v>189.52</v>
      </c>
      <c r="U18">
        <v>300.029</v>
      </c>
      <c r="V18">
        <v>143.50800000000001</v>
      </c>
      <c r="W18">
        <v>156.12200000000001</v>
      </c>
      <c r="Y18">
        <f t="shared" si="0"/>
        <v>1.77</v>
      </c>
      <c r="Z18">
        <f t="shared" si="1"/>
        <v>2.2599999999999998</v>
      </c>
      <c r="AA18">
        <f t="shared" si="2"/>
        <v>4.0299999999999994</v>
      </c>
      <c r="AB18">
        <f>SUM(I18)</f>
        <v>24.52</v>
      </c>
      <c r="AC18">
        <f>SUM(G18:H18)</f>
        <v>29.53</v>
      </c>
      <c r="AD18">
        <f t="shared" si="3"/>
        <v>54.05</v>
      </c>
      <c r="AE18">
        <f>J18</f>
        <v>41.92</v>
      </c>
    </row>
    <row r="19" spans="4:31" x14ac:dyDescent="0.25">
      <c r="D19" t="s">
        <v>918</v>
      </c>
      <c r="E19">
        <v>11</v>
      </c>
      <c r="F19">
        <v>300</v>
      </c>
      <c r="G19">
        <v>7.6</v>
      </c>
      <c r="H19">
        <v>23.19</v>
      </c>
      <c r="I19">
        <v>22.86</v>
      </c>
      <c r="J19">
        <v>42.68</v>
      </c>
      <c r="K19">
        <v>0.74</v>
      </c>
      <c r="L19">
        <v>1.47</v>
      </c>
      <c r="M19">
        <v>0.69</v>
      </c>
      <c r="N19">
        <v>0.76</v>
      </c>
      <c r="P19">
        <v>1456.18</v>
      </c>
      <c r="Q19">
        <v>4441.59</v>
      </c>
      <c r="R19">
        <v>4377.99</v>
      </c>
      <c r="S19">
        <v>8173.27</v>
      </c>
      <c r="T19">
        <v>141.42099999999999</v>
      </c>
      <c r="U19">
        <v>282.44099999999997</v>
      </c>
      <c r="V19">
        <v>131.929</v>
      </c>
      <c r="W19">
        <v>144.81299999999999</v>
      </c>
      <c r="Y19">
        <f t="shared" si="0"/>
        <v>1.5</v>
      </c>
      <c r="Z19">
        <f t="shared" si="1"/>
        <v>2.16</v>
      </c>
      <c r="AA19">
        <f t="shared" si="2"/>
        <v>3.66</v>
      </c>
      <c r="AB19">
        <f>SUM(I19)</f>
        <v>22.86</v>
      </c>
      <c r="AC19">
        <f>SUM(G19:H19)</f>
        <v>30.79</v>
      </c>
      <c r="AD19">
        <f t="shared" si="3"/>
        <v>53.65</v>
      </c>
      <c r="AE19">
        <f>J19</f>
        <v>42.68</v>
      </c>
    </row>
    <row r="20" spans="4:31" x14ac:dyDescent="0.25">
      <c r="D20" t="s">
        <v>918</v>
      </c>
      <c r="E20">
        <v>12</v>
      </c>
      <c r="F20">
        <v>330</v>
      </c>
      <c r="G20">
        <v>8.41</v>
      </c>
      <c r="H20">
        <v>22.76</v>
      </c>
      <c r="I20">
        <v>24.02</v>
      </c>
      <c r="J20">
        <v>40.85</v>
      </c>
      <c r="K20">
        <v>0.97</v>
      </c>
      <c r="L20">
        <v>1.41</v>
      </c>
      <c r="M20">
        <v>0.77</v>
      </c>
      <c r="N20">
        <v>0.82</v>
      </c>
      <c r="P20">
        <v>1650.56</v>
      </c>
      <c r="Q20">
        <v>4464.1400000000003</v>
      </c>
      <c r="R20">
        <v>4711.92</v>
      </c>
      <c r="S20">
        <v>8014.57</v>
      </c>
      <c r="T20">
        <v>189.40199999999999</v>
      </c>
      <c r="U20">
        <v>277.18799999999999</v>
      </c>
      <c r="V20">
        <v>150.279</v>
      </c>
      <c r="W20">
        <v>160.01499999999999</v>
      </c>
      <c r="Y20">
        <f t="shared" si="0"/>
        <v>1.79</v>
      </c>
      <c r="Z20">
        <f t="shared" si="1"/>
        <v>2.1799999999999997</v>
      </c>
      <c r="AA20">
        <f t="shared" si="2"/>
        <v>3.9699999999999998</v>
      </c>
      <c r="AB20">
        <f>SUM(I20)</f>
        <v>24.02</v>
      </c>
      <c r="AC20">
        <f>SUM(G20:H20)</f>
        <v>31.17</v>
      </c>
      <c r="AD20">
        <f t="shared" si="3"/>
        <v>55.19</v>
      </c>
      <c r="AE20">
        <f>J20</f>
        <v>40.85</v>
      </c>
    </row>
    <row r="21" spans="4:31" x14ac:dyDescent="0.25">
      <c r="D21" t="s">
        <v>918</v>
      </c>
      <c r="E21">
        <v>13</v>
      </c>
      <c r="F21">
        <v>360</v>
      </c>
      <c r="G21">
        <v>8.5399999999999991</v>
      </c>
      <c r="H21">
        <v>25.58</v>
      </c>
      <c r="I21">
        <v>23.78</v>
      </c>
      <c r="J21">
        <v>38.229999999999997</v>
      </c>
      <c r="K21">
        <v>0.89</v>
      </c>
      <c r="L21">
        <v>1.47</v>
      </c>
      <c r="M21">
        <v>0.95</v>
      </c>
      <c r="N21">
        <v>0.56999999999999995</v>
      </c>
      <c r="P21">
        <v>1605.28</v>
      </c>
      <c r="Q21">
        <v>4806.07</v>
      </c>
      <c r="R21">
        <v>4466.82</v>
      </c>
      <c r="S21">
        <v>7182.43</v>
      </c>
      <c r="T21">
        <v>166.92699999999999</v>
      </c>
      <c r="U21">
        <v>275.83800000000002</v>
      </c>
      <c r="V21">
        <v>177.74600000000001</v>
      </c>
      <c r="W21">
        <v>106.20399999999999</v>
      </c>
      <c r="Y21">
        <f t="shared" si="0"/>
        <v>1.46</v>
      </c>
      <c r="Z21">
        <f t="shared" si="1"/>
        <v>2.42</v>
      </c>
      <c r="AA21">
        <f t="shared" si="2"/>
        <v>3.88</v>
      </c>
      <c r="AB21">
        <f>SUM(I21)</f>
        <v>23.78</v>
      </c>
      <c r="AC21">
        <f>SUM(G21:H21)</f>
        <v>34.119999999999997</v>
      </c>
      <c r="AD21">
        <f t="shared" si="3"/>
        <v>57.9</v>
      </c>
      <c r="AE21">
        <f>J21</f>
        <v>38.229999999999997</v>
      </c>
    </row>
    <row r="22" spans="4:31" x14ac:dyDescent="0.25">
      <c r="D22" t="s">
        <v>918</v>
      </c>
      <c r="E22">
        <v>14</v>
      </c>
      <c r="F22">
        <v>390</v>
      </c>
      <c r="G22">
        <v>9.52</v>
      </c>
      <c r="H22">
        <v>25.41</v>
      </c>
      <c r="I22">
        <v>22.78</v>
      </c>
      <c r="J22">
        <v>38.92</v>
      </c>
      <c r="K22">
        <v>0.76</v>
      </c>
      <c r="L22">
        <v>1.43</v>
      </c>
      <c r="M22">
        <v>0.86</v>
      </c>
      <c r="N22">
        <v>0.33</v>
      </c>
      <c r="P22">
        <v>1804.42</v>
      </c>
      <c r="Q22">
        <v>4817.09</v>
      </c>
      <c r="R22">
        <v>4319.4399999999996</v>
      </c>
      <c r="S22">
        <v>7380.29</v>
      </c>
      <c r="T22">
        <v>143.446</v>
      </c>
      <c r="U22">
        <v>271.76799999999997</v>
      </c>
      <c r="V22">
        <v>162.43100000000001</v>
      </c>
      <c r="W22">
        <v>61.870199999999997</v>
      </c>
      <c r="Y22">
        <f t="shared" si="0"/>
        <v>1.0900000000000001</v>
      </c>
      <c r="Z22">
        <f t="shared" si="1"/>
        <v>2.29</v>
      </c>
      <c r="AA22">
        <f t="shared" si="2"/>
        <v>3.38</v>
      </c>
      <c r="AB22">
        <f>SUM(I22)</f>
        <v>22.78</v>
      </c>
      <c r="AC22">
        <f>SUM(G22:H22)</f>
        <v>34.93</v>
      </c>
      <c r="AD22">
        <f t="shared" si="3"/>
        <v>57.71</v>
      </c>
      <c r="AE22">
        <f>J22</f>
        <v>38.92</v>
      </c>
    </row>
    <row r="23" spans="4:31" x14ac:dyDescent="0.25">
      <c r="D23" t="s">
        <v>918</v>
      </c>
      <c r="E23">
        <v>15</v>
      </c>
      <c r="F23">
        <v>420</v>
      </c>
      <c r="G23">
        <v>8.01</v>
      </c>
      <c r="H23">
        <v>26.48</v>
      </c>
      <c r="I23">
        <v>23.02</v>
      </c>
      <c r="J23">
        <v>38.46</v>
      </c>
      <c r="K23">
        <v>0.92</v>
      </c>
      <c r="L23">
        <v>1.37</v>
      </c>
      <c r="M23">
        <v>1.05</v>
      </c>
      <c r="N23">
        <v>0.69</v>
      </c>
      <c r="P23">
        <v>1554.77</v>
      </c>
      <c r="Q23">
        <v>5137.58</v>
      </c>
      <c r="R23">
        <v>4465.91</v>
      </c>
      <c r="S23">
        <v>7460.57</v>
      </c>
      <c r="T23">
        <v>177.82599999999999</v>
      </c>
      <c r="U23">
        <v>265.08</v>
      </c>
      <c r="V23">
        <v>204.11699999999999</v>
      </c>
      <c r="W23">
        <v>134.21799999999999</v>
      </c>
      <c r="Y23">
        <f t="shared" si="0"/>
        <v>1.6099999999999999</v>
      </c>
      <c r="Z23">
        <f t="shared" si="1"/>
        <v>2.42</v>
      </c>
      <c r="AA23">
        <f t="shared" si="2"/>
        <v>4.0299999999999994</v>
      </c>
      <c r="AB23">
        <f>SUM(I23)</f>
        <v>23.02</v>
      </c>
      <c r="AC23">
        <f>SUM(G23:H23)</f>
        <v>34.49</v>
      </c>
      <c r="AD23">
        <f t="shared" si="3"/>
        <v>57.510000000000005</v>
      </c>
      <c r="AE23">
        <f>J23</f>
        <v>38.46</v>
      </c>
    </row>
    <row r="24" spans="4:31" x14ac:dyDescent="0.25">
      <c r="D24" t="s">
        <v>918</v>
      </c>
      <c r="E24">
        <v>16</v>
      </c>
      <c r="F24">
        <v>450</v>
      </c>
      <c r="G24">
        <v>9.57</v>
      </c>
      <c r="H24">
        <v>25.64</v>
      </c>
      <c r="I24">
        <v>22.96</v>
      </c>
      <c r="J24">
        <v>38.54</v>
      </c>
      <c r="K24">
        <v>0.49</v>
      </c>
      <c r="L24">
        <v>1.61</v>
      </c>
      <c r="M24">
        <v>0.89</v>
      </c>
      <c r="N24">
        <v>0.28999999999999998</v>
      </c>
      <c r="P24">
        <v>1760.28</v>
      </c>
      <c r="Q24">
        <v>4714.24</v>
      </c>
      <c r="R24">
        <v>4221</v>
      </c>
      <c r="S24">
        <v>7086.45</v>
      </c>
      <c r="T24">
        <v>90.794799999999995</v>
      </c>
      <c r="U24">
        <v>295.49200000000002</v>
      </c>
      <c r="V24">
        <v>163.601</v>
      </c>
      <c r="W24" s="13">
        <v>53.345199999999998</v>
      </c>
      <c r="Y24">
        <f t="shared" si="0"/>
        <v>0.78</v>
      </c>
      <c r="Z24">
        <f t="shared" si="1"/>
        <v>2.5</v>
      </c>
      <c r="AA24">
        <f t="shared" si="2"/>
        <v>3.2800000000000002</v>
      </c>
      <c r="AB24">
        <f>SUM(I24)</f>
        <v>22.96</v>
      </c>
      <c r="AC24">
        <f>SUM(G24:H24)</f>
        <v>35.21</v>
      </c>
      <c r="AD24">
        <f t="shared" si="3"/>
        <v>58.17</v>
      </c>
      <c r="AE24">
        <f>J24</f>
        <v>38.54</v>
      </c>
    </row>
    <row r="25" spans="4:31" x14ac:dyDescent="0.25">
      <c r="D25" t="s">
        <v>918</v>
      </c>
      <c r="E25">
        <v>17</v>
      </c>
      <c r="F25">
        <v>480</v>
      </c>
      <c r="G25">
        <v>10.199999999999999</v>
      </c>
      <c r="H25">
        <v>25.77</v>
      </c>
      <c r="I25">
        <v>23.08</v>
      </c>
      <c r="J25">
        <v>37.619999999999997</v>
      </c>
      <c r="K25">
        <v>0.81</v>
      </c>
      <c r="L25">
        <v>1.31</v>
      </c>
      <c r="M25">
        <v>0.65</v>
      </c>
      <c r="N25">
        <v>0.56000000000000005</v>
      </c>
      <c r="P25">
        <v>1867</v>
      </c>
      <c r="Q25">
        <v>4716.2</v>
      </c>
      <c r="R25">
        <v>4223.82</v>
      </c>
      <c r="S25">
        <v>6885.82</v>
      </c>
      <c r="T25">
        <v>148.18100000000001</v>
      </c>
      <c r="U25">
        <v>240.541</v>
      </c>
      <c r="V25">
        <v>119.36799999999999</v>
      </c>
      <c r="W25">
        <v>102.93899999999999</v>
      </c>
      <c r="Y25">
        <f t="shared" si="0"/>
        <v>1.37</v>
      </c>
      <c r="Z25">
        <f t="shared" si="1"/>
        <v>1.96</v>
      </c>
      <c r="AA25">
        <f t="shared" si="2"/>
        <v>3.33</v>
      </c>
      <c r="AB25">
        <f>SUM(I25)</f>
        <v>23.08</v>
      </c>
      <c r="AC25">
        <f>SUM(G25:H25)</f>
        <v>35.97</v>
      </c>
      <c r="AD25">
        <f t="shared" si="3"/>
        <v>59.05</v>
      </c>
      <c r="AE25">
        <f>J25</f>
        <v>37.619999999999997</v>
      </c>
    </row>
    <row r="26" spans="4:31" x14ac:dyDescent="0.25">
      <c r="D26" t="s">
        <v>918</v>
      </c>
      <c r="E26">
        <v>18</v>
      </c>
      <c r="F26">
        <v>510</v>
      </c>
      <c r="G26">
        <v>9.6999999999999993</v>
      </c>
      <c r="H26">
        <v>26.42</v>
      </c>
      <c r="I26">
        <v>21.91</v>
      </c>
      <c r="J26">
        <v>39.159999999999997</v>
      </c>
      <c r="K26">
        <v>0.54</v>
      </c>
      <c r="L26">
        <v>1.29</v>
      </c>
      <c r="M26">
        <v>0.68</v>
      </c>
      <c r="N26">
        <v>0.3</v>
      </c>
      <c r="P26">
        <v>1812.33</v>
      </c>
      <c r="Q26">
        <v>4934.58</v>
      </c>
      <c r="R26">
        <v>4092.84</v>
      </c>
      <c r="S26">
        <v>7313.91</v>
      </c>
      <c r="T26">
        <v>100.623</v>
      </c>
      <c r="U26">
        <v>241.12100000000001</v>
      </c>
      <c r="V26">
        <v>126.395</v>
      </c>
      <c r="W26">
        <v>56.2911</v>
      </c>
      <c r="Y26">
        <f t="shared" si="0"/>
        <v>0.84000000000000008</v>
      </c>
      <c r="Z26">
        <f t="shared" si="1"/>
        <v>1.9700000000000002</v>
      </c>
      <c r="AA26">
        <f t="shared" si="2"/>
        <v>2.8100000000000005</v>
      </c>
      <c r="AB26">
        <f>SUM(I26)</f>
        <v>21.91</v>
      </c>
      <c r="AC26">
        <f>SUM(G26:H26)</f>
        <v>36.120000000000005</v>
      </c>
      <c r="AD26">
        <f t="shared" si="3"/>
        <v>58.03</v>
      </c>
      <c r="AE26">
        <f>J26</f>
        <v>39.159999999999997</v>
      </c>
    </row>
    <row r="27" spans="4:31" x14ac:dyDescent="0.25">
      <c r="D27" t="s">
        <v>918</v>
      </c>
      <c r="E27">
        <v>19</v>
      </c>
      <c r="F27">
        <v>540</v>
      </c>
      <c r="G27">
        <v>9.92</v>
      </c>
      <c r="H27">
        <v>26.02</v>
      </c>
      <c r="I27">
        <v>22.88</v>
      </c>
      <c r="J27">
        <v>37.75</v>
      </c>
      <c r="K27">
        <v>0.67</v>
      </c>
      <c r="L27">
        <v>1.21</v>
      </c>
      <c r="M27">
        <v>0.66</v>
      </c>
      <c r="N27">
        <v>0.88</v>
      </c>
      <c r="P27">
        <v>1853.28</v>
      </c>
      <c r="Q27">
        <v>4861.3</v>
      </c>
      <c r="R27">
        <v>4274.96</v>
      </c>
      <c r="S27">
        <v>7054.21</v>
      </c>
      <c r="T27">
        <v>125.542</v>
      </c>
      <c r="U27">
        <v>226.85</v>
      </c>
      <c r="V27">
        <v>123.82599999999999</v>
      </c>
      <c r="W27">
        <v>164.53899999999999</v>
      </c>
      <c r="Y27">
        <f t="shared" si="0"/>
        <v>1.55</v>
      </c>
      <c r="Z27">
        <f t="shared" si="1"/>
        <v>1.87</v>
      </c>
      <c r="AA27">
        <f t="shared" si="2"/>
        <v>3.42</v>
      </c>
      <c r="AB27">
        <f>SUM(I27)</f>
        <v>22.88</v>
      </c>
      <c r="AC27">
        <f>SUM(G27:H27)</f>
        <v>35.94</v>
      </c>
      <c r="AD27">
        <f t="shared" si="3"/>
        <v>58.819999999999993</v>
      </c>
      <c r="AE27">
        <f>J27</f>
        <v>37.75</v>
      </c>
    </row>
    <row r="28" spans="4:31" x14ac:dyDescent="0.25">
      <c r="D28" t="s">
        <v>918</v>
      </c>
      <c r="E28">
        <v>20</v>
      </c>
      <c r="F28">
        <v>570</v>
      </c>
      <c r="G28">
        <v>9.69</v>
      </c>
      <c r="H28">
        <v>27.36</v>
      </c>
      <c r="I28">
        <v>22.59</v>
      </c>
      <c r="J28">
        <v>36.74</v>
      </c>
      <c r="K28">
        <v>0.75</v>
      </c>
      <c r="L28">
        <v>1.23</v>
      </c>
      <c r="M28">
        <v>0.94</v>
      </c>
      <c r="N28">
        <v>0.7</v>
      </c>
      <c r="P28">
        <v>1737.98</v>
      </c>
      <c r="Q28">
        <v>4905.58</v>
      </c>
      <c r="R28">
        <v>4051.59</v>
      </c>
      <c r="S28">
        <v>6589.15</v>
      </c>
      <c r="T28">
        <v>134.19</v>
      </c>
      <c r="U28">
        <v>220.274</v>
      </c>
      <c r="V28">
        <v>168.81399999999999</v>
      </c>
      <c r="W28">
        <v>125.331</v>
      </c>
      <c r="Y28">
        <f t="shared" si="0"/>
        <v>1.45</v>
      </c>
      <c r="Z28">
        <f t="shared" si="1"/>
        <v>2.17</v>
      </c>
      <c r="AA28">
        <f t="shared" si="2"/>
        <v>3.62</v>
      </c>
      <c r="AB28">
        <f>SUM(I28)</f>
        <v>22.59</v>
      </c>
      <c r="AC28">
        <f>SUM(G28:H28)</f>
        <v>37.049999999999997</v>
      </c>
      <c r="AD28">
        <f t="shared" si="3"/>
        <v>59.64</v>
      </c>
      <c r="AE28">
        <f>J28</f>
        <v>36.74</v>
      </c>
    </row>
    <row r="29" spans="4:31" x14ac:dyDescent="0.25">
      <c r="D29" t="s">
        <v>918</v>
      </c>
      <c r="E29">
        <v>21</v>
      </c>
      <c r="F29">
        <v>600</v>
      </c>
      <c r="G29">
        <v>10.130000000000001</v>
      </c>
      <c r="H29">
        <v>27.32</v>
      </c>
      <c r="I29">
        <v>22.36</v>
      </c>
      <c r="J29">
        <v>37.21</v>
      </c>
      <c r="K29">
        <v>0.53</v>
      </c>
      <c r="L29">
        <v>1.26</v>
      </c>
      <c r="M29">
        <v>0.61</v>
      </c>
      <c r="N29">
        <v>0.57999999999999996</v>
      </c>
      <c r="P29">
        <v>1839.02</v>
      </c>
      <c r="Q29">
        <v>4958.7700000000004</v>
      </c>
      <c r="R29">
        <v>4058.13</v>
      </c>
      <c r="S29">
        <v>6753.84</v>
      </c>
      <c r="T29">
        <v>95.596599999999995</v>
      </c>
      <c r="U29">
        <v>229.02</v>
      </c>
      <c r="V29">
        <v>111.334</v>
      </c>
      <c r="W29">
        <v>104.643</v>
      </c>
      <c r="Y29">
        <f t="shared" si="0"/>
        <v>1.1099999999999999</v>
      </c>
      <c r="Z29">
        <f t="shared" si="1"/>
        <v>1.87</v>
      </c>
      <c r="AA29">
        <f t="shared" si="2"/>
        <v>2.98</v>
      </c>
      <c r="AB29">
        <f>SUM(I29)</f>
        <v>22.36</v>
      </c>
      <c r="AC29">
        <f>SUM(G29:H29)</f>
        <v>37.450000000000003</v>
      </c>
      <c r="AD29">
        <f t="shared" si="3"/>
        <v>59.81</v>
      </c>
      <c r="AE29">
        <f>J29</f>
        <v>37.21</v>
      </c>
    </row>
    <row r="30" spans="4:31" x14ac:dyDescent="0.25">
      <c r="D30" t="s">
        <v>918</v>
      </c>
      <c r="E30">
        <v>22</v>
      </c>
      <c r="F30">
        <v>630</v>
      </c>
      <c r="G30">
        <v>8.86</v>
      </c>
      <c r="H30">
        <v>30.34</v>
      </c>
      <c r="I30">
        <v>22.12</v>
      </c>
      <c r="J30">
        <v>36.020000000000003</v>
      </c>
      <c r="K30">
        <v>0.42</v>
      </c>
      <c r="L30">
        <v>1.28</v>
      </c>
      <c r="M30">
        <v>0.83</v>
      </c>
      <c r="N30">
        <v>0.13</v>
      </c>
      <c r="P30">
        <v>1579.48</v>
      </c>
      <c r="Q30">
        <v>5410.82</v>
      </c>
      <c r="R30">
        <v>3944.46</v>
      </c>
      <c r="S30">
        <v>6423.67</v>
      </c>
      <c r="T30">
        <v>75.290599999999998</v>
      </c>
      <c r="U30">
        <v>229.13</v>
      </c>
      <c r="V30">
        <v>148.71899999999999</v>
      </c>
      <c r="W30">
        <v>22.383500000000002</v>
      </c>
      <c r="Y30">
        <f t="shared" si="0"/>
        <v>0.55000000000000004</v>
      </c>
      <c r="Z30">
        <f t="shared" si="1"/>
        <v>2.11</v>
      </c>
      <c r="AA30">
        <f t="shared" si="2"/>
        <v>2.66</v>
      </c>
      <c r="AB30">
        <f>SUM(I30)</f>
        <v>22.12</v>
      </c>
      <c r="AC30">
        <f>SUM(G30:H30)</f>
        <v>39.200000000000003</v>
      </c>
      <c r="AD30">
        <f t="shared" si="3"/>
        <v>61.320000000000007</v>
      </c>
      <c r="AE30">
        <f>J30</f>
        <v>36.020000000000003</v>
      </c>
    </row>
    <row r="31" spans="4:31" x14ac:dyDescent="0.25">
      <c r="D31" t="s">
        <v>918</v>
      </c>
      <c r="E31">
        <v>23</v>
      </c>
      <c r="F31">
        <v>660</v>
      </c>
      <c r="G31">
        <v>9.66</v>
      </c>
      <c r="H31">
        <v>29.58</v>
      </c>
      <c r="I31">
        <v>22.68</v>
      </c>
      <c r="J31">
        <v>34.89</v>
      </c>
      <c r="K31">
        <v>0.67</v>
      </c>
      <c r="L31">
        <v>1.2</v>
      </c>
      <c r="M31">
        <v>0.52</v>
      </c>
      <c r="N31">
        <v>0.81</v>
      </c>
      <c r="P31">
        <v>1727.77</v>
      </c>
      <c r="Q31">
        <v>5293.65</v>
      </c>
      <c r="R31">
        <v>4058.16</v>
      </c>
      <c r="S31">
        <v>6243.48</v>
      </c>
      <c r="T31">
        <v>119.57299999999999</v>
      </c>
      <c r="U31">
        <v>214.607</v>
      </c>
      <c r="V31">
        <v>92.473600000000005</v>
      </c>
      <c r="W31" s="13">
        <v>145.16</v>
      </c>
      <c r="Y31">
        <f t="shared" si="0"/>
        <v>1.48</v>
      </c>
      <c r="Z31">
        <f t="shared" si="1"/>
        <v>1.72</v>
      </c>
      <c r="AA31">
        <f t="shared" si="2"/>
        <v>3.2</v>
      </c>
      <c r="AB31">
        <f>SUM(I31)</f>
        <v>22.68</v>
      </c>
      <c r="AC31">
        <f>SUM(G31:H31)</f>
        <v>39.239999999999995</v>
      </c>
      <c r="AD31">
        <f t="shared" si="3"/>
        <v>61.919999999999995</v>
      </c>
      <c r="AE31">
        <f>J31</f>
        <v>34.89</v>
      </c>
    </row>
    <row r="32" spans="4:31" x14ac:dyDescent="0.25">
      <c r="D32" t="s">
        <v>918</v>
      </c>
      <c r="E32">
        <v>24</v>
      </c>
      <c r="F32">
        <v>690</v>
      </c>
      <c r="G32">
        <v>9.76</v>
      </c>
      <c r="H32">
        <v>30.11</v>
      </c>
      <c r="I32">
        <v>22.24</v>
      </c>
      <c r="J32">
        <v>35.659999999999997</v>
      </c>
      <c r="K32">
        <v>0.43</v>
      </c>
      <c r="L32">
        <v>1.06</v>
      </c>
      <c r="M32">
        <v>0.7</v>
      </c>
      <c r="N32">
        <v>0.05</v>
      </c>
      <c r="P32">
        <v>1800.06</v>
      </c>
      <c r="Q32">
        <v>5552.59</v>
      </c>
      <c r="R32">
        <v>4101.29</v>
      </c>
      <c r="S32">
        <v>6576.99</v>
      </c>
      <c r="T32">
        <v>78.953699999999998</v>
      </c>
      <c r="U32">
        <v>194.85599999999999</v>
      </c>
      <c r="V32">
        <v>129.41499999999999</v>
      </c>
      <c r="W32">
        <v>9.6974499999999999</v>
      </c>
      <c r="Y32">
        <f t="shared" si="0"/>
        <v>0.48</v>
      </c>
      <c r="Z32">
        <f t="shared" si="1"/>
        <v>1.76</v>
      </c>
      <c r="AA32">
        <f t="shared" si="2"/>
        <v>2.2400000000000002</v>
      </c>
      <c r="AB32">
        <f>SUM(I32)</f>
        <v>22.24</v>
      </c>
      <c r="AC32">
        <f>SUM(G32:H32)</f>
        <v>39.869999999999997</v>
      </c>
      <c r="AD32">
        <f t="shared" si="3"/>
        <v>62.11</v>
      </c>
      <c r="AE32">
        <f>J32</f>
        <v>35.659999999999997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sample 2 - no desmut</vt:lpstr>
      <vt:lpstr>Sheet2</vt:lpstr>
      <vt:lpstr>Sheet3</vt:lpstr>
      <vt:lpstr>survey scan quantification</vt:lpstr>
      <vt:lpstr>sample 3 survey scan quant</vt:lpstr>
      <vt:lpstr>modified Auger parameter</vt:lpstr>
      <vt:lpstr>sample 3 detailed scans</vt:lpstr>
      <vt:lpstr>sample 2 quantification</vt:lpstr>
      <vt:lpstr>Sheet2!Zn_concentrations_3b.dset</vt:lpstr>
    </vt:vector>
  </TitlesOfParts>
  <Company>NTNU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Franke</dc:creator>
  <cp:lastModifiedBy>David Franke</cp:lastModifiedBy>
  <dcterms:created xsi:type="dcterms:W3CDTF">2011-10-27T20:26:36Z</dcterms:created>
  <dcterms:modified xsi:type="dcterms:W3CDTF">2011-11-04T16:19:48Z</dcterms:modified>
</cp:coreProperties>
</file>